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6" windowWidth="15192" windowHeight="11016" activeTab="1"/>
  </bookViews>
  <sheets>
    <sheet name="Администраторы " sheetId="9" r:id="rId1"/>
    <sheet name="Доходы " sheetId="8" r:id="rId2"/>
  </sheets>
  <definedNames>
    <definedName name="_xlnm._FilterDatabase" localSheetId="0" hidden="1">'Администраторы '!$A$4:$K$153</definedName>
    <definedName name="_xlnm.Print_Titles" localSheetId="0">'Администраторы '!$3:$4</definedName>
    <definedName name="_xlnm.Print_Titles" localSheetId="1">'Доходы '!$5:$6</definedName>
    <definedName name="_xlnm.Print_Area" localSheetId="1">'Доходы '!$A$1:$D$88</definedName>
  </definedNames>
  <calcPr calcId="145621" fullCalcOnLoad="1"/>
</workbook>
</file>

<file path=xl/calcChain.xml><?xml version="1.0" encoding="utf-8"?>
<calcChain xmlns="http://schemas.openxmlformats.org/spreadsheetml/2006/main">
  <c r="D35" i="8" l="1"/>
  <c r="D32" i="8"/>
  <c r="C35" i="8"/>
  <c r="C32" i="8"/>
  <c r="D44" i="8"/>
  <c r="C44" i="8"/>
  <c r="D52" i="8"/>
  <c r="C52" i="8"/>
  <c r="H146" i="9"/>
  <c r="F146" i="9"/>
  <c r="D146" i="9"/>
  <c r="C146" i="9"/>
  <c r="H100" i="9"/>
  <c r="F100" i="9"/>
  <c r="D100" i="9"/>
  <c r="C100" i="9"/>
  <c r="H97" i="9"/>
  <c r="F97" i="9"/>
  <c r="D97" i="9"/>
  <c r="C97" i="9"/>
  <c r="H89" i="9"/>
  <c r="F89" i="9"/>
  <c r="D89" i="9"/>
  <c r="C89" i="9"/>
  <c r="H68" i="9"/>
  <c r="F68" i="9"/>
  <c r="D68" i="9"/>
  <c r="C68" i="9"/>
  <c r="H61" i="9"/>
  <c r="F61" i="9"/>
  <c r="D61" i="9"/>
  <c r="C61" i="9"/>
  <c r="H43" i="9"/>
  <c r="F43" i="9"/>
  <c r="D43" i="9"/>
  <c r="C43" i="9"/>
  <c r="H38" i="9"/>
  <c r="F38" i="9"/>
  <c r="D38" i="9"/>
  <c r="C38" i="9"/>
  <c r="H34" i="9"/>
  <c r="F34" i="9"/>
  <c r="D34" i="9"/>
  <c r="C34" i="9"/>
  <c r="H18" i="9"/>
  <c r="F18" i="9"/>
  <c r="D18" i="9"/>
  <c r="C18" i="9"/>
  <c r="H12" i="9"/>
  <c r="H5" i="9"/>
  <c r="F12" i="9"/>
  <c r="D12" i="9"/>
  <c r="C10" i="9"/>
  <c r="J9" i="9"/>
  <c r="F5" i="9"/>
  <c r="G5" i="9"/>
  <c r="D5" i="9"/>
  <c r="E5" i="9"/>
  <c r="C5" i="9"/>
  <c r="E1" i="9"/>
  <c r="D84" i="8"/>
  <c r="D57" i="8"/>
  <c r="D36" i="8"/>
  <c r="D7" i="8"/>
  <c r="C84" i="8"/>
  <c r="C57" i="8"/>
  <c r="C7" i="8"/>
  <c r="C36" i="8"/>
  <c r="D31" i="8"/>
  <c r="D88" i="8"/>
  <c r="C31" i="8"/>
  <c r="C88" i="8"/>
</calcChain>
</file>

<file path=xl/comments1.xml><?xml version="1.0" encoding="utf-8"?>
<comments xmlns="http://schemas.openxmlformats.org/spreadsheetml/2006/main">
  <authors>
    <author>Литвинова Валентина Павловна</author>
  </authors>
  <commentList>
    <comment ref="E6" authorId="0">
      <text>
        <r>
          <rPr>
            <sz val="9"/>
            <color indexed="81"/>
            <rFont val="Tahoma"/>
            <family val="2"/>
            <charset val="204"/>
          </rPr>
          <t xml:space="preserve">ВРП/ВВП
</t>
        </r>
      </text>
    </comment>
    <comment ref="C7" authorId="0">
      <text>
        <r>
          <rPr>
            <sz val="9"/>
            <color indexed="81"/>
            <rFont val="Tahoma"/>
            <family val="2"/>
            <charset val="204"/>
          </rPr>
          <t xml:space="preserve">в сопоставимых условиях = 85%
</t>
        </r>
      </text>
    </comment>
    <comment ref="E7" authorId="0">
      <text>
        <r>
          <rPr>
            <sz val="9"/>
            <color indexed="81"/>
            <rFont val="Tahoma"/>
            <family val="2"/>
            <charset val="204"/>
          </rPr>
          <t>номинальная зар плата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E8" authorId="0">
      <text>
        <r>
          <rPr>
            <sz val="9"/>
            <color indexed="81"/>
            <rFont val="Tahoma"/>
            <family val="2"/>
            <charset val="204"/>
          </rPr>
          <t xml:space="preserve">индекс потребительских цен
</t>
        </r>
      </text>
    </comment>
  </commentList>
</comments>
</file>

<file path=xl/sharedStrings.xml><?xml version="1.0" encoding="utf-8"?>
<sst xmlns="http://schemas.openxmlformats.org/spreadsheetml/2006/main" count="457" uniqueCount="359">
  <si>
    <t xml:space="preserve">Код </t>
  </si>
  <si>
    <t>Наименование дохода</t>
  </si>
  <si>
    <t>1 00 00000 00 0000 000</t>
  </si>
  <si>
    <t>Налоговые и неналоговые доходы</t>
  </si>
  <si>
    <t>1 01 02000 01 0000 110</t>
  </si>
  <si>
    <t>1 03 02000 01 0000 110</t>
  </si>
  <si>
    <t>1 05 01000 00 0000 110</t>
  </si>
  <si>
    <t>1 08 00000 00 0000 000</t>
  </si>
  <si>
    <t>1 11 01020 02 0000 120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</si>
  <si>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</si>
  <si>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1 11 05032 02 0000 120</t>
  </si>
  <si>
    <t>1 11 07012 02 0000 120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</si>
  <si>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</si>
  <si>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1 16 00000 00 0000 000</t>
  </si>
  <si>
    <t>Штрафы, санкции, возмещение ущерба</t>
  </si>
  <si>
    <t>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</si>
  <si>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</si>
  <si>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 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</si>
  <si>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</si>
  <si>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</si>
  <si>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</si>
  <si>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</si>
  <si>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</si>
  <si>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1 15 00000 00 0000 000</t>
  </si>
  <si>
    <t>Доходы от продажи материальных и нематериальных активов</t>
  </si>
  <si>
    <t>Административные платежи и сборы</t>
  </si>
  <si>
    <t>1 07 01000 01 0000 110</t>
  </si>
  <si>
    <t xml:space="preserve">Налог на имущество организаций </t>
  </si>
  <si>
    <t>1 06 02000 02 0000 110</t>
  </si>
  <si>
    <t xml:space="preserve">Налог, взимаемый в связи с применением упрощенной системы налогообложения </t>
  </si>
  <si>
    <t>Налог на добычу полезных ископаемых</t>
  </si>
  <si>
    <t>1 11 05022 02 0000 120</t>
  </si>
  <si>
    <t>1 06 05000 02 0000 110</t>
  </si>
  <si>
    <t>Налог на игорный бизнес</t>
  </si>
  <si>
    <t>1 09 00000 00 0000 000</t>
  </si>
  <si>
    <t>Задолженность и перерасчеты по отмененным налогам, сборам и иным обязательным платежам</t>
  </si>
  <si>
    <t>(рублей)</t>
  </si>
  <si>
    <t>Налог на доходы физических лиц</t>
  </si>
  <si>
    <t>1 06 04000 02 0000 110</t>
  </si>
  <si>
    <t xml:space="preserve">Транспортный налог </t>
  </si>
  <si>
    <t>1 12 00000 00 0000 000</t>
  </si>
  <si>
    <t>Платежи при пользовании природными ресурсами</t>
  </si>
  <si>
    <t>1 17 00000 00 0000 000</t>
  </si>
  <si>
    <t>Прочие неналоговые доходы</t>
  </si>
  <si>
    <t>2 00 00000 00 0000 000</t>
  </si>
  <si>
    <t>Безвозмездные поступления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</si>
  <si>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</si>
  <si>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</si>
  <si>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</si>
  <si>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</si>
  <si>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</si>
  <si>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</si>
  <si>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</si>
  <si>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</si>
  <si>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</si>
  <si>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</si>
  <si>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</si>
  <si>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</si>
  <si>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(надзора) в области промышленной безопасности, электроэнергетики и безопасности гидротехнических сооружений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</si>
  <si>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</t>
  </si>
  <si>
    <t>Иные межбюджетные трансферты</t>
  </si>
  <si>
    <t>Всего доходов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</si>
  <si>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</si>
  <si>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</si>
  <si>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</si>
  <si>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</si>
  <si>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</si>
  <si>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Единая субвенция бюджетам субъектов Российской Федерации и бюджету г. Байконура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</si>
  <si>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</si>
  <si>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</si>
  <si>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</si>
  <si>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</si>
  <si>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</si>
  <si>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</si>
  <si>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</si>
  <si>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</si>
  <si>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</si>
  <si>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</si>
  <si>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</si>
  <si>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</si>
  <si>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Субвенции бюджетам субъектов Российской Федерации на осуществление отдельных полномочий в области лесных отношений</t>
  </si>
  <si>
    <t>2020 год, сумма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</si>
  <si>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</si>
  <si>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</si>
  <si>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</si>
  <si>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</si>
  <si>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</si>
  <si>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</si>
  <si>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 xml:space="preserve"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</si>
  <si>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2 02 45161 02 0000 150</t>
  </si>
  <si>
    <t>2 02 45142 02 0000 150</t>
  </si>
  <si>
    <t>2 02 45141 02 0000 150</t>
  </si>
  <si>
    <t>2 02 35900 02 0000 150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</si>
  <si>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</si>
  <si>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2 02 35573 02 0000 150</t>
  </si>
  <si>
    <t>2 02 35489 02 0000 150</t>
  </si>
  <si>
    <t>2 02 35486 02 0000 150</t>
  </si>
  <si>
    <t>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ним, государственного кадастрового учета, государственной кадастровой оценки объектов недвижимости, землеустройства, государственного мониторинга земель, а также функций государственного земельного надзора, надзора за деятельностью саморегулируемых организаций оценщиков, контроля (надзора) за деятельностью саморегулируемых организаций арбитражных управляющих, государственного надзора за деятельностью саморегулируемых организаций кадастровых инженеров</t>
  </si>
  <si>
    <t>2 02 35471 02 0000 150</t>
  </si>
  <si>
    <t>2 02 35435 02 0000 150</t>
  </si>
  <si>
    <t>2 02 35414 02 0000 150</t>
  </si>
  <si>
    <t>2 02 35395 02 0000 150</t>
  </si>
  <si>
    <t>2 02 35380 02 0000 150</t>
  </si>
  <si>
    <t>2 02 35290 02 0000 150</t>
  </si>
  <si>
    <t>2 02 35280 02 0000 150</t>
  </si>
  <si>
    <t>2 02 35270 02 0000 150</t>
  </si>
  <si>
    <t>2 02 35260 02 0000 150</t>
  </si>
  <si>
    <t>2 02 35250 02 0000 150</t>
  </si>
  <si>
    <t>2 02 35240 02 0000 150</t>
  </si>
  <si>
    <t>Субвенции бюджетам Республики Крым и города федерального значения Севастополя на обеспечение жильем отдельных категорий граждан Российской Федерации, проживающих на территориях Республики Крым и города федерального значения Севастополя</t>
  </si>
  <si>
    <t>2 02 35222 02 0000 150</t>
  </si>
  <si>
    <t>Субвенции бюджетам Республики Крым и городу федерального значения Севастополя на осуществление части полномочий Российской Федерации в области лесных отношений</t>
  </si>
  <si>
    <t>2 02 35221 02 0000 150</t>
  </si>
  <si>
    <t>2 02 35220 02 0000 150</t>
  </si>
  <si>
    <t xml:space="preserve"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
</t>
  </si>
  <si>
    <t>2 02 35176 02 0000 150</t>
  </si>
  <si>
    <t>2 02 35137 02 0000 150</t>
  </si>
  <si>
    <t>2 02 35135 02 0000 150</t>
  </si>
  <si>
    <t>2 02 35129 02 0000 150</t>
  </si>
  <si>
    <t>2 02 35128 02 0000 150</t>
  </si>
  <si>
    <t>2 02 35120 02 0000 150</t>
  </si>
  <si>
    <t>2 02 35118 02 0000 150</t>
  </si>
  <si>
    <t>2 02 27567 02 0000 150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</si>
  <si>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 мероприятий федеральной целевой программы "Социально-экономическое развитие Республики Крым и г. Севастополя до 2020 года"</t>
  </si>
  <si>
    <t>2 02 27188 02 0000 150</t>
  </si>
  <si>
    <t>2 02 25568 02 0000 150</t>
  </si>
  <si>
    <t>2 02 25567 02 0000 150</t>
  </si>
  <si>
    <t>2 02 25543 02 0000 150</t>
  </si>
  <si>
    <t>2 02 25542 02 0000 150</t>
  </si>
  <si>
    <t>2 02 25541 02 0000 150</t>
  </si>
  <si>
    <t>2 02 25527 02 0000 150</t>
  </si>
  <si>
    <t>2 02 25520 02 0000 150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</si>
  <si>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</si>
  <si>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2 02 25462 02 0000 150</t>
  </si>
  <si>
    <t>2 02 25402 02 0000 150</t>
  </si>
  <si>
    <t>2 02 25382 02 0000 150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</si>
  <si>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</si>
  <si>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2 02 25228 02 0000 150</t>
  </si>
  <si>
    <t>Субсидии бюджетам Республики Крым и города федерального значения Севастополя на компенсацию территориальным сетевым организациям, функционирующим в Республике Крым и городе федерального значения Севастополе, выпадающих доходов, образованных вследствие установления тарифов на услуги по передаче электрической энергии ниже экономически обоснованного уровня</t>
  </si>
  <si>
    <t>2 02 25218 02 0000 150</t>
  </si>
  <si>
    <t>Субсидии бюджетам субъектов Российской Федерации на реализацию мероприятий федеральной целевой программы "Социально-экономическое развитие Республики Крым и г.Севастополя до 2020 года"</t>
  </si>
  <si>
    <t>2 02 25188 02 0000 150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</si>
  <si>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</si>
  <si>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2 02 25084 02 0000 150</t>
  </si>
  <si>
    <t>2 02 25082 02 0000 150</t>
  </si>
  <si>
    <t>Дотации бюджетам субъектов Российской Федерации  на частичную компенсацию дополнительных расходов на повышение оплаты труда работников бюджетной сферы и иные цели</t>
  </si>
  <si>
    <t>2 02 15009 02 0000 150</t>
  </si>
  <si>
    <t>2 02 15001 02 0000 150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</si>
  <si>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</si>
  <si>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1 11 05322 02 0000 120</t>
  </si>
  <si>
    <t>Налог на прибыль организаций</t>
  </si>
  <si>
    <t>1 01 01000 00 0000 110</t>
  </si>
  <si>
    <t>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</si>
  <si>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</si>
  <si>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</si>
  <si>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</si>
  <si>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2021 год, сумма</t>
  </si>
  <si>
    <t>Прогноз поступлений доходов в бюджет Республики Крым  на 2017-2019 годы</t>
  </si>
  <si>
    <t>НДФЛ 85%</t>
  </si>
  <si>
    <t>(тыс.рублей)</t>
  </si>
  <si>
    <t>Ожидаемое исполнение в 2018 году</t>
  </si>
  <si>
    <t>Прогнозные показатели на 2019 год</t>
  </si>
  <si>
    <t>коэффициенты</t>
  </si>
  <si>
    <t>Прогнозные показатели на 2020 год</t>
  </si>
  <si>
    <t>Прогнозные показатели на 2021 год</t>
  </si>
  <si>
    <t>1 01 01012 02 0000 110</t>
  </si>
  <si>
    <t>Налог на прибыль организаций, зачисляемый в бюджеты субъектов Российской Федерации</t>
  </si>
  <si>
    <r>
      <t xml:space="preserve">Налог на доходы физических лиц </t>
    </r>
    <r>
      <rPr>
        <sz val="14"/>
        <color indexed="10"/>
        <rFont val="Times New Roman"/>
        <family val="1"/>
        <charset val="204"/>
      </rPr>
      <t>(70%)</t>
    </r>
  </si>
  <si>
    <t>1 03 02 230 01 0000 110 ; 1 03 02 240 01 0000 110;  1 03 02 250 01 00000 110;  1 03 02 260 01 00000 110</t>
  </si>
  <si>
    <t>Акцизы на нефтепродукты</t>
  </si>
  <si>
    <t>100 1 03 02141 01 0000 110;  100 1 03 02142 01 0000 110</t>
  </si>
  <si>
    <t>Доходы от уплаты акцизов на крепкую алкогольную продукцию</t>
  </si>
  <si>
    <t>1 06 04011 02 0000 110   1 06 04012 02 0000 110</t>
  </si>
  <si>
    <t>1 07 04010 01 0000 110</t>
  </si>
  <si>
    <t xml:space="preserve">Сборы за пользование объектами животного мира </t>
  </si>
  <si>
    <t>1 07 04020 01 0000 110                                                                                                                               1 07 04030 01 0000 110</t>
  </si>
  <si>
    <t xml:space="preserve">Сбор за пользование объектами водных биологических ресурсов </t>
  </si>
  <si>
    <t>182 108,,,,,,,,,110</t>
  </si>
  <si>
    <t xml:space="preserve">318 1 08 07110 01 0000 110 </t>
  </si>
  <si>
    <t xml:space="preserve"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  
</t>
  </si>
  <si>
    <t xml:space="preserve">321 1 08 07020 01 8000 110 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</si>
  <si>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</si>
  <si>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803 1 08 07082 01 0000 110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</si>
  <si>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</si>
  <si>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820 1 08 07082 01 0000 110</t>
  </si>
  <si>
    <t>825 1 08 07082 01 0000 110</t>
  </si>
  <si>
    <t>188 1 08 07100 01 8034 110   188 1 08 07100 01 8035 110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</si>
  <si>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</si>
  <si>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838 1 08 07142 01 0000 110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</si>
  <si>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</si>
  <si>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850 1 08 07172 01 0000 110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</si>
  <si>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</si>
  <si>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820 1 08 07262 01 0000 110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</si>
  <si>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</si>
  <si>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820 1 08 07282 01 0000 110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</si>
  <si>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</si>
  <si>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803 1 08 07380 01 0000 110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</si>
  <si>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 (сумма платежа (перерасчеты, недоимка и задолженность по соответствующему платежу, в том числе по отмененному)</t>
  </si>
  <si>
    <t>803 1 08 07390 01 0000 110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</si>
  <si>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 (сумма платежа (перерасчеты, недоимка и задолженность по соответствующему платежу, в том числе по отмененному)</t>
  </si>
  <si>
    <t>839 1 08 07400 01 0000 110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</si>
  <si>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</si>
  <si>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815 1 11 01020 02 0000 120</t>
  </si>
  <si>
    <t>826 1 11 01020 02 0000 120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</si>
  <si>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Федерации;</t>
  </si>
  <si>
    <t>801 1 11 05032 02 0000 120</t>
  </si>
  <si>
    <t>815 1 11 05032 02 0000 120</t>
  </si>
  <si>
    <t>801 1 11 07012 02 0000 120</t>
  </si>
  <si>
    <t>802 1 11 07012 02 0000 120</t>
  </si>
  <si>
    <t>807 1 11 07012 02 0000 120</t>
  </si>
  <si>
    <t>810 1 11 07012 02 0000 120</t>
  </si>
  <si>
    <t>811 1 11 07012 02 0000 120</t>
  </si>
  <si>
    <t>814 1 11 07012 020000 120</t>
  </si>
  <si>
    <t>817 1 11 07012 02 0000 120</t>
  </si>
  <si>
    <t>818 1 11 07012 02 0000 120</t>
  </si>
  <si>
    <t>820 1 11 07012 02 0000 120</t>
  </si>
  <si>
    <t>821 1 11 07012 02 0000 120</t>
  </si>
  <si>
    <t>822 1 11 07012 02 0000 120</t>
  </si>
  <si>
    <t>824 1 11 07012 02 0000 120</t>
  </si>
  <si>
    <t>825 1 11 07012 02 0000 120</t>
  </si>
  <si>
    <t>826 1 11 07012 02 0000 120</t>
  </si>
  <si>
    <t>829 1 11 07012 02 0000 120</t>
  </si>
  <si>
    <t>833 1 11 07012 02 0000 120</t>
  </si>
  <si>
    <t>850 1 11 07012 02 0000 120</t>
  </si>
  <si>
    <t>048 1 12 01000 01 0000 120</t>
  </si>
  <si>
    <t>Плата за негативное воздействие на окружающую среду</t>
  </si>
  <si>
    <t>820 1 12 02012 01 0000 120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</si>
  <si>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</si>
  <si>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182 1 12 02030 01 0000 120</t>
  </si>
  <si>
    <t>Регулярные платежи за пользование недрами при пользовании недрами на территории Российской Федерации</t>
  </si>
  <si>
    <t>820 1 12 02102 02 0000 120</t>
  </si>
  <si>
    <t>Сборы за участие в конкурсе (аукционе) на право пользования участками недр местного значения</t>
  </si>
  <si>
    <t>820 1 12 02052 01 0000 120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</si>
  <si>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</si>
  <si>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821 1 12 05020 02 0000 120</t>
  </si>
  <si>
    <t>Плата за пользование водными объектами, находящимися в собственности субъектов Российской Федерации</t>
  </si>
  <si>
    <t>321 1 13 01031 01 8000 130</t>
  </si>
  <si>
    <t>Плата за предоставление сведений из Единого государственного реестра недвижимости (при обращении через многофункциональные центры)</t>
  </si>
  <si>
    <t>808 1 13 01992 02 0000 130</t>
  </si>
  <si>
    <t>Прочие доходы от оказания платных услуг (работ) получателями средств бюджетов субъектов Российской Федерации</t>
  </si>
  <si>
    <t>817 1 13 01992 02 0000 130</t>
  </si>
  <si>
    <t>822 1 13 01992 02 0000 130</t>
  </si>
  <si>
    <t>823 1 13 01992 02 0000 130</t>
  </si>
  <si>
    <t>803 1 13 02062 02 0000 130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</si>
  <si>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</si>
  <si>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801 1 13 02992 02 0000 130</t>
  </si>
  <si>
    <t>Прочие доходы от компенсации затрат бюджетов субъектов Российской Федерации</t>
  </si>
  <si>
    <t>802 1 13 02992 02 0000 130</t>
  </si>
  <si>
    <t xml:space="preserve">803 1 13 02992 02 0000 130 </t>
  </si>
  <si>
    <t>806 1 13 02992 02 0000 130</t>
  </si>
  <si>
    <t>807 1 13 02992 02 0000 130</t>
  </si>
  <si>
    <t>808 1 13 02992 02 0000 130</t>
  </si>
  <si>
    <t>816 1 13 02992 02 0000 130</t>
  </si>
  <si>
    <t>818 1 13 02992 02 0000 130</t>
  </si>
  <si>
    <t>820 1 13 02992 02 0000 130</t>
  </si>
  <si>
    <t>821 1 13 02992 02 0000 130</t>
  </si>
  <si>
    <t>827 1 13 02992 02 0000 130</t>
  </si>
  <si>
    <t>836 1 13 02992 02 0000 130</t>
  </si>
  <si>
    <t>838 1 13 02992 02 0000 130</t>
  </si>
  <si>
    <t>850 1 13 02992 02 0000 130</t>
  </si>
  <si>
    <t>815 1 14 02022 02 0000 410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</si>
  <si>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</si>
  <si>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815 1 14 02022 02 0000 440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</si>
  <si>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</si>
  <si>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850 1 14 02022 02 0000 440</t>
  </si>
  <si>
    <t>815 1 14 02023 02 0000 410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</si>
  <si>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</si>
  <si>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818 1 14 02023 02 0000 440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</si>
  <si>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</si>
  <si>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815 1 14 02028 02 0000 410</t>
  </si>
  <si>
    <t>Доходы от реализации недвижимого имущества бюджетных, автономных учреждений, находящегося в собственности субъекта Российской Федерации, в части реализации основных средств</t>
  </si>
  <si>
    <t>815 1 14 06022 02 0000 430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</si>
  <si>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</si>
  <si>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820 1 15 07020 01 0000 140</t>
  </si>
  <si>
    <t>Сборы, вносимые заказчиками документации, подлежащей государственной экологической экспертизе, организация и проведение которой осуществляются органами государственной власти субъектов Российской Федерации, рассчитанные в соответствии со сметой расходов на проведение государственной экологической экспертизы</t>
  </si>
  <si>
    <t>811 1 15 08000 02 0000 140</t>
  </si>
  <si>
    <t>Плата за пользование курортной инфраструктурой (курортный сбор)</t>
  </si>
  <si>
    <t>832 1 16 02030 02 0000 140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</si>
  <si>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</si>
  <si>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836 1 16 18020 02 0000 140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</si>
  <si>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</si>
  <si>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847 1 16 18020 02 0000 140</t>
  </si>
  <si>
    <t>188 1 16 21020 02 0000 140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</si>
  <si>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</si>
  <si>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815 1 16 21020 02 0000 140</t>
  </si>
  <si>
    <t>801 1 16 23021 02 0000 140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</si>
  <si>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</si>
  <si>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820 1 16 25086 02 0000 140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</si>
  <si>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</si>
  <si>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821 1 16 25086 02 0000 140</t>
  </si>
  <si>
    <t>188 1 16 26000 01 0000 140</t>
  </si>
  <si>
    <t>Денежные взыскания (штрафы) за нарушение законодательства о рекламе</t>
  </si>
  <si>
    <t>177 1 16 27000 01 0000 140</t>
  </si>
  <si>
    <t xml:space="preserve">Денежные взыскания (штрафы) за нарушение законодательства Российской Федерации о пожарной безопасности </t>
  </si>
  <si>
    <t>106 1 16 30012 01 0000 140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</si>
  <si>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</si>
  <si>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</si>
  <si>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106 1 16 30020 01 0000 140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</si>
  <si>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</si>
  <si>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</si>
  <si>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803 1 16 32000 02 0000 140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</si>
  <si>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</si>
  <si>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801 1 16 33020 02 0000 140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</si>
  <si>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</si>
  <si>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807 1 16 33020 02 0000 140</t>
  </si>
  <si>
    <t>808 1 16 33020 02 0000 140</t>
  </si>
  <si>
    <t>813 1 16 33020 02 0000 140</t>
  </si>
  <si>
    <t>815 1 16 33020 02 0000 140</t>
  </si>
  <si>
    <t>818 1 16 33020 02 0000 140</t>
  </si>
  <si>
    <t>820 1 16 33020 02 0000 140</t>
  </si>
  <si>
    <t>826 1 16 33020 02 0000 140</t>
  </si>
  <si>
    <t>820 1 16 35010 02 0000 140</t>
  </si>
  <si>
    <t>Суммы по искам о возмещении вреда, причиненного окружающей среде, подлежащие зачислению в бюджеты субъектов Российской Федерации</t>
  </si>
  <si>
    <t>850 1 16 37020 02 0000 140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</si>
  <si>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</si>
  <si>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106 1 16 90020 02 0000 140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</si>
  <si>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</si>
  <si>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188 1 16 90020 02 0000 140</t>
  </si>
  <si>
    <t>801 1 16 90020 02 0000 140</t>
  </si>
  <si>
    <t>803 1 16 90020 02 0000 140</t>
  </si>
  <si>
    <t>807 1 16 90020 02 0000 140</t>
  </si>
  <si>
    <t>808 1 16 90020 02 0000 140</t>
  </si>
  <si>
    <t>815 1 16 90020 02 0000 140</t>
  </si>
  <si>
    <t>816 1 16 90020 02 0000 140</t>
  </si>
  <si>
    <t>818 1 16 90020 02 0000 140</t>
  </si>
  <si>
    <t>820 1 16 90020 02 0000 140</t>
  </si>
  <si>
    <t>823 1 16 90020 02 0000 140</t>
  </si>
  <si>
    <t>824 1 16 90020 02 0000 140</t>
  </si>
  <si>
    <t>825 1 16 90020 02 0000 140</t>
  </si>
  <si>
    <t>828 1 16 90020 02 0000 140</t>
  </si>
  <si>
    <t>829 1 16 90020 02 0000 140</t>
  </si>
  <si>
    <t>835 1 16 90020 02 0000 140</t>
  </si>
  <si>
    <t>838 1 16 90020 02 0000 140</t>
  </si>
  <si>
    <t>841 1 16 90020 02 0000 140</t>
  </si>
  <si>
    <t>849 1 16 90020 02 0000 140</t>
  </si>
  <si>
    <t>850 1 16 90020 02 0000 140</t>
  </si>
  <si>
    <t xml:space="preserve">1 17 00000 00 0000 000 </t>
  </si>
  <si>
    <t xml:space="preserve"> Прочие неналоговые доходы</t>
  </si>
  <si>
    <t>806 1 17 05020 02 0000 180</t>
  </si>
  <si>
    <t>Прочие неналоговые доходы бюджетов субъектов Российской Федерации</t>
  </si>
  <si>
    <t>807 1 17 05020 02 0000 180</t>
  </si>
  <si>
    <t>815 1 17 05020 02 0000 180</t>
  </si>
  <si>
    <t>816 1 17 05020 02 0000 180</t>
  </si>
  <si>
    <t>818 1 17 05020 02 0000 180</t>
  </si>
  <si>
    <t>820 1 17 05020 02 0000 180</t>
  </si>
  <si>
    <t>824 1 17 05020 02 0000 180</t>
  </si>
  <si>
    <t xml:space="preserve">2 02 25229 02 0000 150  </t>
  </si>
  <si>
    <t xml:space="preserve"> 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</si>
  <si>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2 02 35469 02 0000 150 </t>
  </si>
  <si>
    <t>Субвенции бюджетам субъектов Российской Федерации на проведение Всероссийской переписи населения 2020 года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</si>
  <si>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 реализации мероприятий по устойчивому развитию сельских территорий</t>
  </si>
  <si>
    <t>2 02 15409 02 0000 150</t>
  </si>
  <si>
    <t xml:space="preserve">Дотации бюджету Республики Крым в целях обеспечения сбалансированности бюджета </t>
  </si>
  <si>
    <t>2 02 20000 00 0000 150</t>
  </si>
  <si>
    <t>2 02 10000 00 0000 150</t>
  </si>
  <si>
    <t>Объем поступлений доходов в бюджет Республики Крым по кодам видов  доходов на 2020-2021 годы</t>
  </si>
  <si>
    <t>2 02 30000 00 0000 150</t>
  </si>
  <si>
    <t>2 02 40000 00 0000 150</t>
  </si>
  <si>
    <t xml:space="preserve">Приложение 1а                                                     к Закону Республики Крым   "О бюджете Республики Крым на 2019 год и на плановый период 2020 и 2021 годов"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</si>
</sst>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#,##0.000"/>
    <numFmt numFmtId="180" formatCode="#,##0.00;[Red]\-#,##0.00;0.00"/>
  </numFmts>
  <fonts count="1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9" fillId="0" borderId="0"/>
  </cellStyleXfs>
  <cellXfs count="10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2" fontId="0" fillId="0" borderId="0" xfId="0" applyNumberFormat="1"/>
    <xf numFmtId="0" fontId="1" fillId="2" borderId="0" xfId="0" applyFont="1" applyFill="1" applyAlignment="1"/>
    <xf numFmtId="0" fontId="1" fillId="0" borderId="0" xfId="0" applyFont="1" applyAlignment="1"/>
    <xf numFmtId="0" fontId="1" fillId="2" borderId="3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0" fillId="2" borderId="0" xfId="0" applyFill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4" fontId="2" fillId="0" borderId="6" xfId="0" applyNumberFormat="1" applyFont="1" applyBorder="1"/>
    <xf numFmtId="0" fontId="1" fillId="2" borderId="5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/>
    <xf numFmtId="0" fontId="1" fillId="2" borderId="8" xfId="0" applyFont="1" applyFill="1" applyBorder="1" applyAlignment="1">
      <alignment horizontal="center" vertical="top" wrapText="1"/>
    </xf>
    <xf numFmtId="4" fontId="1" fillId="0" borderId="6" xfId="0" applyNumberFormat="1" applyFont="1" applyFill="1" applyBorder="1"/>
    <xf numFmtId="4" fontId="1" fillId="0" borderId="6" xfId="0" applyNumberFormat="1" applyFont="1" applyFill="1" applyBorder="1" applyAlignment="1"/>
    <xf numFmtId="4" fontId="1" fillId="0" borderId="6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0" fontId="1" fillId="0" borderId="0" xfId="0" applyFont="1" applyBorder="1" applyAlignment="1">
      <alignment wrapText="1"/>
    </xf>
    <xf numFmtId="4" fontId="1" fillId="2" borderId="6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vertical="center"/>
    </xf>
    <xf numFmtId="4" fontId="3" fillId="2" borderId="9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179" fontId="5" fillId="3" borderId="0" xfId="0" applyNumberFormat="1" applyFont="1" applyFill="1" applyAlignment="1">
      <alignment horizontal="center" wrapText="1"/>
    </xf>
    <xf numFmtId="179" fontId="0" fillId="0" borderId="0" xfId="0" applyNumberFormat="1"/>
    <xf numFmtId="179" fontId="2" fillId="0" borderId="0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79" fontId="6" fillId="0" borderId="2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179" fontId="1" fillId="0" borderId="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/>
    <xf numFmtId="179" fontId="2" fillId="0" borderId="1" xfId="0" applyNumberFormat="1" applyFont="1" applyBorder="1"/>
    <xf numFmtId="0" fontId="2" fillId="0" borderId="0" xfId="0" applyFont="1" applyAlignment="1">
      <alignment horizontal="right"/>
    </xf>
    <xf numFmtId="4" fontId="1" fillId="2" borderId="10" xfId="0" applyNumberFormat="1" applyFont="1" applyFill="1" applyBorder="1" applyAlignment="1"/>
    <xf numFmtId="179" fontId="16" fillId="2" borderId="10" xfId="0" applyNumberFormat="1" applyFont="1" applyFill="1" applyBorder="1" applyAlignment="1"/>
    <xf numFmtId="0" fontId="1" fillId="0" borderId="10" xfId="0" applyFont="1" applyBorder="1" applyAlignment="1">
      <alignment horizontal="center" vertical="top" wrapText="1"/>
    </xf>
    <xf numFmtId="9" fontId="0" fillId="0" borderId="0" xfId="0" applyNumberFormat="1"/>
    <xf numFmtId="4" fontId="1" fillId="2" borderId="1" xfId="0" applyNumberFormat="1" applyFont="1" applyFill="1" applyBorder="1"/>
    <xf numFmtId="179" fontId="16" fillId="2" borderId="1" xfId="0" applyNumberFormat="1" applyFont="1" applyFill="1" applyBorder="1"/>
    <xf numFmtId="179" fontId="1" fillId="2" borderId="1" xfId="0" applyNumberFormat="1" applyFont="1" applyFill="1" applyBorder="1"/>
    <xf numFmtId="0" fontId="8" fillId="0" borderId="1" xfId="0" applyFont="1" applyBorder="1" applyAlignment="1">
      <alignment horizontal="center" vertical="top" wrapText="1"/>
    </xf>
    <xf numFmtId="4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top" wrapText="1"/>
    </xf>
    <xf numFmtId="179" fontId="16" fillId="2" borderId="1" xfId="0" applyNumberFormat="1" applyFont="1" applyFill="1" applyBorder="1" applyAlignment="1">
      <alignment horizontal="right"/>
    </xf>
    <xf numFmtId="0" fontId="1" fillId="0" borderId="11" xfId="0" applyFont="1" applyBorder="1" applyAlignment="1">
      <alignment horizontal="center" vertical="top" wrapText="1"/>
    </xf>
    <xf numFmtId="0" fontId="1" fillId="0" borderId="1" xfId="5" applyNumberFormat="1" applyFont="1" applyFill="1" applyBorder="1" applyAlignment="1" applyProtection="1">
      <alignment horizontal="justify" vertical="top" wrapText="1"/>
      <protection hidden="1"/>
    </xf>
    <xf numFmtId="49" fontId="10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4" fontId="10" fillId="2" borderId="10" xfId="0" applyNumberFormat="1" applyFont="1" applyFill="1" applyBorder="1" applyAlignment="1"/>
    <xf numFmtId="4" fontId="10" fillId="0" borderId="10" xfId="0" applyNumberFormat="1" applyFont="1" applyFill="1" applyBorder="1" applyAlignment="1">
      <alignment horizontal="right"/>
    </xf>
    <xf numFmtId="179" fontId="17" fillId="2" borderId="10" xfId="0" applyNumberFormat="1" applyFont="1" applyFill="1" applyBorder="1" applyAlignment="1">
      <alignment horizontal="right"/>
    </xf>
    <xf numFmtId="4" fontId="10" fillId="2" borderId="10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180" fontId="10" fillId="0" borderId="11" xfId="1" applyNumberFormat="1" applyFont="1" applyFill="1" applyBorder="1" applyAlignment="1" applyProtection="1">
      <alignment horizontal="left" vertical="center" wrapText="1"/>
      <protection hidden="1"/>
    </xf>
    <xf numFmtId="179" fontId="10" fillId="2" borderId="10" xfId="0" applyNumberFormat="1" applyFont="1" applyFill="1" applyBorder="1" applyAlignment="1">
      <alignment horizontal="right"/>
    </xf>
    <xf numFmtId="179" fontId="1" fillId="2" borderId="10" xfId="0" applyNumberFormat="1" applyFont="1" applyFill="1" applyBorder="1" applyAlignment="1"/>
    <xf numFmtId="179" fontId="1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/>
    </xf>
    <xf numFmtId="179" fontId="16" fillId="2" borderId="10" xfId="0" applyNumberFormat="1" applyFont="1" applyFill="1" applyBorder="1" applyAlignment="1">
      <alignment horizontal="right"/>
    </xf>
    <xf numFmtId="179" fontId="17" fillId="2" borderId="1" xfId="0" applyNumberFormat="1" applyFont="1" applyFill="1" applyBorder="1" applyAlignment="1">
      <alignment horizontal="right"/>
    </xf>
    <xf numFmtId="179" fontId="10" fillId="2" borderId="1" xfId="0" applyNumberFormat="1" applyFont="1" applyFill="1" applyBorder="1" applyAlignment="1">
      <alignment horizontal="right"/>
    </xf>
    <xf numFmtId="4" fontId="10" fillId="2" borderId="0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10" fillId="0" borderId="1" xfId="0" applyFont="1" applyBorder="1" applyAlignment="1">
      <alignment vertical="top" wrapText="1"/>
    </xf>
    <xf numFmtId="179" fontId="18" fillId="2" borderId="1" xfId="0" applyNumberFormat="1" applyFont="1" applyFill="1" applyBorder="1" applyAlignment="1">
      <alignment horizontal="right"/>
    </xf>
    <xf numFmtId="3" fontId="10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Fill="1" applyBorder="1" applyAlignment="1" applyProtection="1">
      <alignment horizontal="right"/>
      <protection locked="0"/>
    </xf>
    <xf numFmtId="0" fontId="0" fillId="0" borderId="1" xfId="0" applyBorder="1"/>
    <xf numFmtId="2" fontId="11" fillId="2" borderId="1" xfId="0" applyNumberFormat="1" applyFont="1" applyFill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3" fillId="2" borderId="13" xfId="0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_Доходы (19 08 15)" xfId="3"/>
    <cellStyle name="Обычный 3" xfId="4"/>
    <cellStyle name="Обычный_tmp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6"/>
  <sheetViews>
    <sheetView zoomScale="78" zoomScaleNormal="78" workbookViewId="0">
      <pane xSplit="2" ySplit="5" topLeftCell="C33" activePane="bottomRight" state="frozen"/>
      <selection pane="topRight" activeCell="C1" sqref="C1"/>
      <selection pane="bottomLeft" activeCell="A8" sqref="A8"/>
      <selection pane="bottomRight" activeCell="H34" sqref="H34"/>
    </sheetView>
  </sheetViews>
  <sheetFormatPr defaultRowHeight="13.2" x14ac:dyDescent="0.25"/>
  <cols>
    <col min="1" max="1" width="29.33203125" style="96" customWidth="1"/>
    <col min="2" max="2" width="47.44140625" customWidth="1"/>
    <col min="3" max="3" width="18" customWidth="1"/>
    <col min="4" max="4" width="23.109375" bestFit="1" customWidth="1"/>
    <col min="5" max="5" width="12" style="40" customWidth="1"/>
    <col min="6" max="6" width="18" customWidth="1"/>
    <col min="7" max="7" width="12" style="40" customWidth="1"/>
    <col min="8" max="8" width="18.6640625" customWidth="1"/>
    <col min="9" max="9" width="16.6640625" customWidth="1"/>
    <col min="10" max="10" width="12.6640625" bestFit="1" customWidth="1"/>
  </cols>
  <sheetData>
    <row r="1" spans="1:10" ht="43.5" customHeight="1" x14ac:dyDescent="0.3">
      <c r="A1" s="97" t="s">
        <v>157</v>
      </c>
      <c r="B1" s="97"/>
      <c r="C1" s="97"/>
      <c r="D1" s="97"/>
      <c r="E1" s="39" t="e">
        <f>#REF!/70*85</f>
        <v>#REF!</v>
      </c>
      <c r="F1" t="s">
        <v>158</v>
      </c>
    </row>
    <row r="2" spans="1:10" ht="18" thickBot="1" x14ac:dyDescent="0.35">
      <c r="A2" s="98" t="s">
        <v>159</v>
      </c>
      <c r="B2" s="98"/>
      <c r="C2" s="98"/>
      <c r="D2" s="98"/>
      <c r="E2" s="41"/>
    </row>
    <row r="3" spans="1:10" ht="148.5" customHeight="1" thickBot="1" x14ac:dyDescent="0.35">
      <c r="A3" s="42" t="s">
        <v>0</v>
      </c>
      <c r="B3" s="43" t="s">
        <v>1</v>
      </c>
      <c r="C3" s="44" t="s">
        <v>160</v>
      </c>
      <c r="D3" s="44" t="s">
        <v>161</v>
      </c>
      <c r="E3" s="45" t="s">
        <v>162</v>
      </c>
      <c r="F3" s="44" t="s">
        <v>163</v>
      </c>
      <c r="G3" s="45" t="s">
        <v>162</v>
      </c>
      <c r="H3" s="44" t="s">
        <v>164</v>
      </c>
    </row>
    <row r="4" spans="1:10" ht="18" x14ac:dyDescent="0.25">
      <c r="A4" s="46">
        <v>1</v>
      </c>
      <c r="B4" s="8">
        <v>2</v>
      </c>
      <c r="C4" s="8">
        <v>4</v>
      </c>
      <c r="D4" s="47">
        <v>5</v>
      </c>
      <c r="E4" s="48"/>
      <c r="F4" s="47"/>
      <c r="G4" s="48"/>
      <c r="H4" s="47">
        <v>7</v>
      </c>
    </row>
    <row r="5" spans="1:10" ht="17.399999999999999" x14ac:dyDescent="0.3">
      <c r="A5" s="49" t="s">
        <v>2</v>
      </c>
      <c r="B5" s="6" t="s">
        <v>3</v>
      </c>
      <c r="C5" s="50">
        <f>SUM(C6:C18)+C34+C37+C38+C41+C42+C43+C61+C68+C89+C97+C100+C146+C33</f>
        <v>39166805.887300014</v>
      </c>
      <c r="D5" s="50">
        <f>SUM(D6:D18)+D34+D37+D38+D41+D42+D43+D61+D68+D89+D97+D100+D146+D33</f>
        <v>40517356.210000008</v>
      </c>
      <c r="E5" s="51">
        <f>D5/C5*100</f>
        <v>103.44820133300152</v>
      </c>
      <c r="F5" s="50">
        <f>SUM(F6:F18)+F34+F37+F38+F41+F42+F43+F61+F68+F89+F97+F100+F146+F33</f>
        <v>41415889.410000004</v>
      </c>
      <c r="G5" s="51">
        <f>F5/D5*100</f>
        <v>102.21765012342594</v>
      </c>
      <c r="H5" s="50">
        <f>SUM(H6:H18)+H34+H37+H38+H41+H42+H43+H61+H68+H89+H97+H100+H146+H33</f>
        <v>43535369.31000001</v>
      </c>
      <c r="I5" s="52"/>
      <c r="J5" s="10"/>
    </row>
    <row r="6" spans="1:10" ht="54" x14ac:dyDescent="0.35">
      <c r="A6" s="7" t="s">
        <v>165</v>
      </c>
      <c r="B6" s="2" t="s">
        <v>166</v>
      </c>
      <c r="C6" s="53">
        <v>6230000</v>
      </c>
      <c r="D6" s="53">
        <v>6400000</v>
      </c>
      <c r="E6" s="54"/>
      <c r="F6" s="53">
        <v>6800000</v>
      </c>
      <c r="G6" s="54"/>
      <c r="H6" s="53">
        <v>7220000</v>
      </c>
    </row>
    <row r="7" spans="1:10" ht="18" x14ac:dyDescent="0.35">
      <c r="A7" s="55" t="s">
        <v>4</v>
      </c>
      <c r="B7" s="2" t="s">
        <v>167</v>
      </c>
      <c r="C7" s="53">
        <v>17647168</v>
      </c>
      <c r="D7" s="53">
        <v>18529452</v>
      </c>
      <c r="E7" s="54"/>
      <c r="F7" s="53">
        <v>19168489</v>
      </c>
      <c r="G7" s="54"/>
      <c r="H7" s="53">
        <v>20450624</v>
      </c>
      <c r="J7" s="56"/>
    </row>
    <row r="8" spans="1:10" ht="54" x14ac:dyDescent="0.35">
      <c r="A8" s="7" t="s">
        <v>5</v>
      </c>
      <c r="B8" s="2" t="s">
        <v>18</v>
      </c>
      <c r="C8" s="53">
        <v>2181196</v>
      </c>
      <c r="D8" s="57">
        <v>2193226</v>
      </c>
      <c r="E8" s="58"/>
      <c r="F8" s="53">
        <v>2196067</v>
      </c>
      <c r="G8" s="58"/>
      <c r="H8" s="53">
        <v>2196100</v>
      </c>
    </row>
    <row r="9" spans="1:10" ht="72" x14ac:dyDescent="0.35">
      <c r="A9" s="7" t="s">
        <v>168</v>
      </c>
      <c r="B9" s="2" t="s">
        <v>169</v>
      </c>
      <c r="C9" s="53">
        <v>2007435.97</v>
      </c>
      <c r="D9" s="57">
        <v>2264635.79</v>
      </c>
      <c r="E9" s="59"/>
      <c r="F9" s="53">
        <v>2759903.42</v>
      </c>
      <c r="G9" s="59"/>
      <c r="H9" s="53">
        <v>2759903.42</v>
      </c>
      <c r="J9" s="5">
        <f>C8+C10</f>
        <v>2946144.2773000002</v>
      </c>
    </row>
    <row r="10" spans="1:10" ht="36" x14ac:dyDescent="0.35">
      <c r="A10" s="60" t="s">
        <v>170</v>
      </c>
      <c r="B10" s="2" t="s">
        <v>171</v>
      </c>
      <c r="C10" s="53">
        <f>509965.5182/8*12</f>
        <v>764948.27729999996</v>
      </c>
      <c r="D10" s="57">
        <v>1131340.42</v>
      </c>
      <c r="E10" s="59"/>
      <c r="F10" s="57">
        <v>1131340.42</v>
      </c>
      <c r="G10" s="59"/>
      <c r="H10" s="57">
        <v>1131340.42</v>
      </c>
    </row>
    <row r="11" spans="1:10" ht="36" x14ac:dyDescent="0.35">
      <c r="A11" s="7" t="s">
        <v>6</v>
      </c>
      <c r="B11" s="3" t="s">
        <v>29</v>
      </c>
      <c r="C11" s="53">
        <v>3267410</v>
      </c>
      <c r="D11" s="61">
        <v>3365342</v>
      </c>
      <c r="E11" s="58"/>
      <c r="F11" s="53">
        <v>3680133</v>
      </c>
      <c r="G11" s="58"/>
      <c r="H11" s="53">
        <v>4002672</v>
      </c>
      <c r="I11" s="5"/>
    </row>
    <row r="12" spans="1:10" ht="18" x14ac:dyDescent="0.35">
      <c r="A12" s="7" t="s">
        <v>28</v>
      </c>
      <c r="B12" s="3" t="s">
        <v>27</v>
      </c>
      <c r="C12" s="53">
        <v>2100000</v>
      </c>
      <c r="D12" s="62">
        <f>1800000+12000</f>
        <v>1812000</v>
      </c>
      <c r="E12" s="54"/>
      <c r="F12" s="53">
        <f>1864700+12000</f>
        <v>1876700</v>
      </c>
      <c r="G12" s="54"/>
      <c r="H12" s="53">
        <f>1940800+12000</f>
        <v>1952800</v>
      </c>
    </row>
    <row r="13" spans="1:10" ht="39" customHeight="1" x14ac:dyDescent="0.35">
      <c r="A13" s="63" t="s">
        <v>172</v>
      </c>
      <c r="B13" s="3" t="s">
        <v>39</v>
      </c>
      <c r="C13" s="53">
        <v>410287</v>
      </c>
      <c r="D13" s="62">
        <v>618834</v>
      </c>
      <c r="E13" s="64"/>
      <c r="F13" s="53">
        <v>639528</v>
      </c>
      <c r="G13" s="64"/>
      <c r="H13" s="53">
        <v>661184</v>
      </c>
    </row>
    <row r="14" spans="1:10" ht="18" x14ac:dyDescent="0.35">
      <c r="A14" s="7" t="s">
        <v>32</v>
      </c>
      <c r="B14" s="3" t="s">
        <v>33</v>
      </c>
      <c r="C14" s="53">
        <v>12700</v>
      </c>
      <c r="D14" s="62">
        <v>14784</v>
      </c>
      <c r="E14" s="64"/>
      <c r="F14" s="53">
        <v>14784</v>
      </c>
      <c r="G14" s="64"/>
      <c r="H14" s="53">
        <v>14784</v>
      </c>
    </row>
    <row r="15" spans="1:10" ht="18" x14ac:dyDescent="0.35">
      <c r="A15" s="7" t="s">
        <v>26</v>
      </c>
      <c r="B15" s="2" t="s">
        <v>30</v>
      </c>
      <c r="C15" s="53">
        <v>232300</v>
      </c>
      <c r="D15" s="62">
        <v>235921</v>
      </c>
      <c r="E15" s="64"/>
      <c r="F15" s="53">
        <v>250921</v>
      </c>
      <c r="G15" s="64"/>
      <c r="H15" s="53">
        <v>266446</v>
      </c>
    </row>
    <row r="16" spans="1:10" ht="36" x14ac:dyDescent="0.35">
      <c r="A16" s="7" t="s">
        <v>173</v>
      </c>
      <c r="B16" s="2" t="s">
        <v>174</v>
      </c>
      <c r="C16" s="53">
        <v>738</v>
      </c>
      <c r="D16" s="62">
        <v>740</v>
      </c>
      <c r="E16" s="64"/>
      <c r="F16" s="53">
        <v>740</v>
      </c>
      <c r="G16" s="64"/>
      <c r="H16" s="53">
        <v>740</v>
      </c>
    </row>
    <row r="17" spans="1:8" ht="58.5" customHeight="1" x14ac:dyDescent="0.35">
      <c r="A17" s="65" t="s">
        <v>175</v>
      </c>
      <c r="B17" s="66" t="s">
        <v>176</v>
      </c>
      <c r="C17" s="53">
        <v>4060</v>
      </c>
      <c r="D17" s="62">
        <v>4060</v>
      </c>
      <c r="E17" s="64"/>
      <c r="F17" s="53">
        <v>4060</v>
      </c>
      <c r="G17" s="64"/>
      <c r="H17" s="53">
        <v>4060</v>
      </c>
    </row>
    <row r="18" spans="1:8" ht="18" x14ac:dyDescent="0.35">
      <c r="A18" s="7" t="s">
        <v>7</v>
      </c>
      <c r="B18" s="2" t="s">
        <v>19</v>
      </c>
      <c r="C18" s="53">
        <f>SUM(C19:C32)</f>
        <v>323795.57</v>
      </c>
      <c r="D18" s="53">
        <f>SUM(D19:D32)</f>
        <v>328633.77</v>
      </c>
      <c r="E18" s="53"/>
      <c r="F18" s="53">
        <f>SUM(F19:F32)</f>
        <v>323454.92000000004</v>
      </c>
      <c r="G18" s="53"/>
      <c r="H18" s="53">
        <f>SUM(H19:H32)</f>
        <v>322299.72000000003</v>
      </c>
    </row>
    <row r="19" spans="1:8" ht="15.6" x14ac:dyDescent="0.3">
      <c r="A19" s="67" t="s">
        <v>177</v>
      </c>
      <c r="B19" s="68"/>
      <c r="C19" s="69">
        <v>800</v>
      </c>
      <c r="D19" s="70">
        <v>800</v>
      </c>
      <c r="E19" s="71"/>
      <c r="F19" s="72">
        <v>800</v>
      </c>
      <c r="G19" s="71"/>
      <c r="H19" s="72">
        <v>800</v>
      </c>
    </row>
    <row r="20" spans="1:8" ht="93" customHeight="1" x14ac:dyDescent="0.3">
      <c r="A20" s="67" t="s">
        <v>178</v>
      </c>
      <c r="B20" s="73" t="s">
        <v>179</v>
      </c>
      <c r="C20" s="69">
        <v>540</v>
      </c>
      <c r="D20" s="70">
        <v>540</v>
      </c>
      <c r="E20" s="71"/>
      <c r="F20" s="72">
        <v>540</v>
      </c>
      <c r="G20" s="71"/>
      <c r="H20" s="72">
        <v>540</v>
      </c>
    </row>
    <row r="21" spans="1:8" ht="80.25" customHeight="1" x14ac:dyDescent="0.3">
      <c r="A21" s="67" t="s">
        <v>180</v>
      </c>
      <c r="B21" s="73" t="s">
        <v>181</v>
      </c>
      <c r="C21" s="69">
        <v>186090.2</v>
      </c>
      <c r="D21" s="70">
        <v>210839</v>
      </c>
      <c r="E21" s="71"/>
      <c r="F21" s="72">
        <v>210274.7</v>
      </c>
      <c r="G21" s="71"/>
      <c r="H21" s="72">
        <v>210274.7</v>
      </c>
    </row>
    <row r="22" spans="1:8" ht="109.2" x14ac:dyDescent="0.3">
      <c r="A22" s="67" t="s">
        <v>182</v>
      </c>
      <c r="B22" s="73" t="s">
        <v>183</v>
      </c>
      <c r="C22" s="69">
        <v>667.75</v>
      </c>
      <c r="D22" s="70">
        <v>530.5</v>
      </c>
      <c r="E22" s="71"/>
      <c r="F22" s="72">
        <v>544.75</v>
      </c>
      <c r="G22" s="71"/>
      <c r="H22" s="72">
        <v>544</v>
      </c>
    </row>
    <row r="23" spans="1:8" ht="116.25" customHeight="1" x14ac:dyDescent="0.3">
      <c r="A23" s="67" t="s">
        <v>184</v>
      </c>
      <c r="B23" s="73" t="s">
        <v>183</v>
      </c>
      <c r="C23" s="69">
        <v>3979.5</v>
      </c>
      <c r="D23" s="70">
        <v>4338</v>
      </c>
      <c r="E23" s="71"/>
      <c r="F23" s="72">
        <v>4795.5</v>
      </c>
      <c r="G23" s="71"/>
      <c r="H23" s="72">
        <v>5499.75</v>
      </c>
    </row>
    <row r="24" spans="1:8" ht="116.25" customHeight="1" x14ac:dyDescent="0.3">
      <c r="A24" s="67" t="s">
        <v>185</v>
      </c>
      <c r="B24" s="73" t="s">
        <v>183</v>
      </c>
      <c r="C24" s="69">
        <v>110900</v>
      </c>
      <c r="D24" s="70">
        <v>95000</v>
      </c>
      <c r="E24" s="71"/>
      <c r="F24" s="72">
        <v>90000</v>
      </c>
      <c r="G24" s="71"/>
      <c r="H24" s="72">
        <v>85000</v>
      </c>
    </row>
    <row r="25" spans="1:8" ht="94.5" customHeight="1" x14ac:dyDescent="0.3">
      <c r="A25" s="67" t="s">
        <v>186</v>
      </c>
      <c r="B25" s="73" t="s">
        <v>187</v>
      </c>
      <c r="C25" s="69">
        <v>5467.07</v>
      </c>
      <c r="D25" s="70">
        <v>5467.07</v>
      </c>
      <c r="E25" s="71"/>
      <c r="F25" s="70">
        <v>5467.07</v>
      </c>
      <c r="G25" s="71"/>
      <c r="H25" s="70">
        <v>5467.07</v>
      </c>
    </row>
    <row r="26" spans="1:8" ht="258" customHeight="1" x14ac:dyDescent="0.3">
      <c r="A26" s="74" t="s">
        <v>188</v>
      </c>
      <c r="B26" s="75" t="s">
        <v>189</v>
      </c>
      <c r="C26" s="69">
        <v>10423.950000000001</v>
      </c>
      <c r="D26" s="72">
        <v>9172</v>
      </c>
      <c r="E26" s="71"/>
      <c r="F26" s="72">
        <v>8969</v>
      </c>
      <c r="G26" s="71"/>
      <c r="H26" s="72">
        <v>11350</v>
      </c>
    </row>
    <row r="27" spans="1:8" ht="124.5" customHeight="1" x14ac:dyDescent="0.3">
      <c r="A27" s="74" t="s">
        <v>190</v>
      </c>
      <c r="B27" s="75" t="s">
        <v>191</v>
      </c>
      <c r="C27" s="69">
        <v>382</v>
      </c>
      <c r="D27" s="72">
        <v>382</v>
      </c>
      <c r="E27" s="76"/>
      <c r="F27" s="72">
        <v>382</v>
      </c>
      <c r="G27" s="76"/>
      <c r="H27" s="72">
        <v>382</v>
      </c>
    </row>
    <row r="28" spans="1:8" ht="108.75" customHeight="1" x14ac:dyDescent="0.3">
      <c r="A28" s="67" t="s">
        <v>192</v>
      </c>
      <c r="B28" s="73" t="s">
        <v>193</v>
      </c>
      <c r="C28" s="69">
        <v>602</v>
      </c>
      <c r="D28" s="70">
        <v>343</v>
      </c>
      <c r="E28" s="71"/>
      <c r="F28" s="72">
        <v>195.5</v>
      </c>
      <c r="G28" s="71"/>
      <c r="H28" s="72">
        <v>111</v>
      </c>
    </row>
    <row r="29" spans="1:8" ht="124.5" customHeight="1" x14ac:dyDescent="0.3">
      <c r="A29" s="67" t="s">
        <v>194</v>
      </c>
      <c r="B29" s="73" t="s">
        <v>195</v>
      </c>
      <c r="C29" s="69">
        <v>297.60000000000002</v>
      </c>
      <c r="D29" s="70">
        <v>547.20000000000005</v>
      </c>
      <c r="E29" s="71"/>
      <c r="F29" s="72">
        <v>1006.4</v>
      </c>
      <c r="G29" s="71"/>
      <c r="H29" s="72">
        <v>1851.2</v>
      </c>
    </row>
    <row r="30" spans="1:8" ht="156.75" customHeight="1" x14ac:dyDescent="0.3">
      <c r="A30" s="67" t="s">
        <v>196</v>
      </c>
      <c r="B30" s="73" t="s">
        <v>197</v>
      </c>
      <c r="C30" s="69">
        <v>2995.5</v>
      </c>
      <c r="D30" s="70">
        <v>290</v>
      </c>
      <c r="E30" s="71"/>
      <c r="F30" s="72">
        <v>245</v>
      </c>
      <c r="G30" s="71"/>
      <c r="H30" s="72">
        <v>245</v>
      </c>
    </row>
    <row r="31" spans="1:8" ht="153.75" customHeight="1" x14ac:dyDescent="0.3">
      <c r="A31" s="67" t="s">
        <v>198</v>
      </c>
      <c r="B31" s="73" t="s">
        <v>199</v>
      </c>
      <c r="C31" s="69">
        <v>70</v>
      </c>
      <c r="D31" s="70">
        <v>85</v>
      </c>
      <c r="E31" s="71"/>
      <c r="F31" s="72">
        <v>85</v>
      </c>
      <c r="G31" s="71"/>
      <c r="H31" s="72">
        <v>85</v>
      </c>
    </row>
    <row r="32" spans="1:8" ht="79.5" customHeight="1" x14ac:dyDescent="0.3">
      <c r="A32" s="67" t="s">
        <v>200</v>
      </c>
      <c r="B32" s="73" t="s">
        <v>201</v>
      </c>
      <c r="C32" s="69">
        <v>580</v>
      </c>
      <c r="D32" s="70">
        <v>300</v>
      </c>
      <c r="E32" s="71"/>
      <c r="F32" s="72">
        <v>150</v>
      </c>
      <c r="G32" s="71"/>
      <c r="H32" s="72">
        <v>150</v>
      </c>
    </row>
    <row r="33" spans="1:9" ht="54" x14ac:dyDescent="0.35">
      <c r="A33" s="7" t="s">
        <v>34</v>
      </c>
      <c r="B33" s="2" t="s">
        <v>35</v>
      </c>
      <c r="C33" s="53">
        <v>660.52</v>
      </c>
      <c r="D33" s="53">
        <v>10</v>
      </c>
      <c r="E33" s="54"/>
      <c r="F33" s="53">
        <v>10</v>
      </c>
      <c r="G33" s="77"/>
      <c r="H33" s="53">
        <v>1</v>
      </c>
    </row>
    <row r="34" spans="1:9" ht="120" customHeight="1" x14ac:dyDescent="0.35">
      <c r="A34" s="7" t="s">
        <v>8</v>
      </c>
      <c r="B34" s="2" t="s">
        <v>9</v>
      </c>
      <c r="C34" s="53">
        <f>C35+C36</f>
        <v>180249.96</v>
      </c>
      <c r="D34" s="53">
        <f>D35+D36</f>
        <v>46194.9</v>
      </c>
      <c r="E34" s="77"/>
      <c r="F34" s="53">
        <f>F35+F36</f>
        <v>46501.7</v>
      </c>
      <c r="G34" s="78"/>
      <c r="H34" s="53">
        <f>H35+H36</f>
        <v>46823.8</v>
      </c>
      <c r="I34" s="5"/>
    </row>
    <row r="35" spans="1:9" ht="18.75" customHeight="1" x14ac:dyDescent="0.35">
      <c r="A35" s="79" t="s">
        <v>202</v>
      </c>
      <c r="B35" s="80"/>
      <c r="C35" s="69">
        <v>180191.56</v>
      </c>
      <c r="D35" s="81">
        <v>40000</v>
      </c>
      <c r="E35" s="54"/>
      <c r="F35" s="69">
        <v>40000</v>
      </c>
      <c r="G35" s="64"/>
      <c r="H35" s="69">
        <v>40000</v>
      </c>
      <c r="I35" s="5"/>
    </row>
    <row r="36" spans="1:9" ht="18.75" customHeight="1" x14ac:dyDescent="0.35">
      <c r="A36" s="79" t="s">
        <v>203</v>
      </c>
      <c r="B36" s="80"/>
      <c r="C36" s="69">
        <v>58.4</v>
      </c>
      <c r="D36" s="81">
        <v>6194.9</v>
      </c>
      <c r="E36" s="54"/>
      <c r="F36" s="69">
        <v>6501.7</v>
      </c>
      <c r="G36" s="64"/>
      <c r="H36" s="69">
        <v>6823.8</v>
      </c>
      <c r="I36" s="5"/>
    </row>
    <row r="37" spans="1:9" ht="154.5" customHeight="1" x14ac:dyDescent="0.35">
      <c r="A37" s="7" t="s">
        <v>31</v>
      </c>
      <c r="B37" s="2" t="s">
        <v>204</v>
      </c>
      <c r="C37" s="53">
        <v>295000</v>
      </c>
      <c r="D37" s="62">
        <v>320674.11</v>
      </c>
      <c r="E37" s="64"/>
      <c r="F37" s="53">
        <v>333501.08</v>
      </c>
      <c r="G37" s="64"/>
      <c r="H37" s="53">
        <v>346841.12</v>
      </c>
    </row>
    <row r="38" spans="1:9" ht="173.25" customHeight="1" x14ac:dyDescent="0.35">
      <c r="A38" s="7" t="s">
        <v>10</v>
      </c>
      <c r="B38" s="2" t="s">
        <v>17</v>
      </c>
      <c r="C38" s="53">
        <f>SUM(C39:C40)</f>
        <v>169005</v>
      </c>
      <c r="D38" s="53">
        <f>SUM(D39:D40)</f>
        <v>5.0999999999999996</v>
      </c>
      <c r="E38" s="78"/>
      <c r="F38" s="53">
        <f>SUM(F39:F40)</f>
        <v>5.0999999999999996</v>
      </c>
      <c r="G38" s="78"/>
      <c r="H38" s="53">
        <f>SUM(H39:H40)</f>
        <v>5.0999999999999996</v>
      </c>
    </row>
    <row r="39" spans="1:9" ht="18" x14ac:dyDescent="0.35">
      <c r="A39" s="74" t="s">
        <v>205</v>
      </c>
      <c r="B39" s="80"/>
      <c r="C39" s="69">
        <v>5</v>
      </c>
      <c r="D39" s="81">
        <v>5.0999999999999996</v>
      </c>
      <c r="E39" s="64"/>
      <c r="F39" s="81">
        <v>5.0999999999999996</v>
      </c>
      <c r="G39" s="64"/>
      <c r="H39" s="81">
        <v>5.0999999999999996</v>
      </c>
    </row>
    <row r="40" spans="1:9" ht="18" x14ac:dyDescent="0.35">
      <c r="A40" s="67" t="s">
        <v>206</v>
      </c>
      <c r="B40" s="80"/>
      <c r="C40" s="69">
        <v>169000</v>
      </c>
      <c r="D40" s="81">
        <v>0</v>
      </c>
      <c r="E40" s="78"/>
      <c r="F40" s="69">
        <v>0</v>
      </c>
      <c r="G40" s="78"/>
      <c r="H40" s="69">
        <v>0</v>
      </c>
    </row>
    <row r="41" spans="1:9" ht="72" x14ac:dyDescent="0.35">
      <c r="A41" s="7" t="s">
        <v>15</v>
      </c>
      <c r="B41" s="38" t="s">
        <v>16</v>
      </c>
      <c r="C41" s="53">
        <v>95000</v>
      </c>
      <c r="D41" s="62">
        <v>90000</v>
      </c>
      <c r="E41" s="64"/>
      <c r="F41" s="53">
        <v>90000</v>
      </c>
      <c r="G41" s="64"/>
      <c r="H41" s="53">
        <v>90000</v>
      </c>
    </row>
    <row r="42" spans="1:9" ht="195.75" customHeight="1" x14ac:dyDescent="0.35">
      <c r="A42" s="7" t="s">
        <v>149</v>
      </c>
      <c r="B42" s="4" t="s">
        <v>148</v>
      </c>
      <c r="C42" s="53">
        <v>72.52</v>
      </c>
      <c r="D42" s="62">
        <v>72.52</v>
      </c>
      <c r="E42" s="82"/>
      <c r="F42" s="53">
        <v>72.52</v>
      </c>
      <c r="G42" s="82"/>
      <c r="H42" s="53">
        <v>72.52</v>
      </c>
    </row>
    <row r="43" spans="1:9" ht="108" x14ac:dyDescent="0.35">
      <c r="A43" s="7" t="s">
        <v>11</v>
      </c>
      <c r="B43" s="2" t="s">
        <v>12</v>
      </c>
      <c r="C43" s="62">
        <f>SUM(C44:C60)</f>
        <v>356951.24</v>
      </c>
      <c r="D43" s="62">
        <f>SUM(D44:D60)</f>
        <v>266098.40000000002</v>
      </c>
      <c r="E43" s="77"/>
      <c r="F43" s="62">
        <f>SUM(F44:F60)</f>
        <v>271251</v>
      </c>
      <c r="G43" s="77"/>
      <c r="H43" s="62">
        <f>SUM(H44:H60)</f>
        <v>272200.27</v>
      </c>
    </row>
    <row r="44" spans="1:9" ht="18" x14ac:dyDescent="0.35">
      <c r="A44" s="74" t="s">
        <v>207</v>
      </c>
      <c r="B44" s="80"/>
      <c r="C44" s="72">
        <v>150.5</v>
      </c>
      <c r="D44" s="81">
        <v>248.8</v>
      </c>
      <c r="E44" s="54"/>
      <c r="F44" s="81">
        <v>248.8</v>
      </c>
      <c r="G44" s="54"/>
      <c r="H44" s="81">
        <v>248.8</v>
      </c>
    </row>
    <row r="45" spans="1:9" ht="15.6" x14ac:dyDescent="0.3">
      <c r="A45" s="74" t="s">
        <v>208</v>
      </c>
      <c r="B45" s="68"/>
      <c r="C45" s="69">
        <v>383</v>
      </c>
      <c r="D45" s="81">
        <v>387</v>
      </c>
      <c r="E45" s="83"/>
      <c r="F45" s="81">
        <v>419</v>
      </c>
      <c r="G45" s="83"/>
      <c r="H45" s="81">
        <v>423</v>
      </c>
    </row>
    <row r="46" spans="1:9" ht="15.6" x14ac:dyDescent="0.3">
      <c r="A46" s="74" t="s">
        <v>209</v>
      </c>
      <c r="B46" s="68"/>
      <c r="C46" s="69">
        <v>1694</v>
      </c>
      <c r="D46" s="81">
        <v>1775</v>
      </c>
      <c r="E46" s="83"/>
      <c r="F46" s="81">
        <v>1854</v>
      </c>
      <c r="G46" s="83"/>
      <c r="H46" s="81">
        <v>1937</v>
      </c>
    </row>
    <row r="47" spans="1:9" ht="15.6" x14ac:dyDescent="0.3">
      <c r="A47" s="74" t="s">
        <v>210</v>
      </c>
      <c r="B47" s="68"/>
      <c r="C47" s="69">
        <v>72</v>
      </c>
      <c r="D47" s="81">
        <v>0</v>
      </c>
      <c r="E47" s="83"/>
      <c r="F47" s="81">
        <v>98</v>
      </c>
      <c r="G47" s="83"/>
      <c r="H47" s="81">
        <v>98</v>
      </c>
    </row>
    <row r="48" spans="1:9" ht="15.6" x14ac:dyDescent="0.3">
      <c r="A48" s="74" t="s">
        <v>211</v>
      </c>
      <c r="B48" s="68"/>
      <c r="C48" s="69">
        <v>2395</v>
      </c>
      <c r="D48" s="81">
        <v>1666</v>
      </c>
      <c r="E48" s="83"/>
      <c r="F48" s="81">
        <v>1749.3</v>
      </c>
      <c r="G48" s="83"/>
      <c r="H48" s="81">
        <v>1836.77</v>
      </c>
    </row>
    <row r="49" spans="1:10" ht="15.6" x14ac:dyDescent="0.3">
      <c r="A49" s="74" t="s">
        <v>212</v>
      </c>
      <c r="B49" s="68"/>
      <c r="C49" s="69">
        <v>23914.2</v>
      </c>
      <c r="D49" s="81">
        <v>3932.1</v>
      </c>
      <c r="E49" s="83"/>
      <c r="F49" s="81">
        <v>4029.5</v>
      </c>
      <c r="G49" s="83"/>
      <c r="H49" s="81">
        <v>4149.2</v>
      </c>
    </row>
    <row r="50" spans="1:10" ht="15.6" x14ac:dyDescent="0.3">
      <c r="A50" s="74" t="s">
        <v>213</v>
      </c>
      <c r="B50" s="68"/>
      <c r="C50" s="69">
        <v>22000</v>
      </c>
      <c r="D50" s="81">
        <v>7941</v>
      </c>
      <c r="E50" s="83"/>
      <c r="F50" s="81">
        <v>8258</v>
      </c>
      <c r="G50" s="83"/>
      <c r="H50" s="81">
        <v>8300</v>
      </c>
    </row>
    <row r="51" spans="1:10" ht="15.6" x14ac:dyDescent="0.3">
      <c r="A51" s="74" t="s">
        <v>214</v>
      </c>
      <c r="B51" s="68"/>
      <c r="C51" s="69">
        <v>70136</v>
      </c>
      <c r="D51" s="81">
        <v>1840</v>
      </c>
      <c r="E51" s="83"/>
      <c r="F51" s="81">
        <v>1932</v>
      </c>
      <c r="G51" s="83"/>
      <c r="H51" s="81">
        <v>2028.6</v>
      </c>
    </row>
    <row r="52" spans="1:10" ht="15.6" x14ac:dyDescent="0.3">
      <c r="A52" s="74" t="s">
        <v>215</v>
      </c>
      <c r="B52" s="68"/>
      <c r="C52" s="69">
        <v>1722.74</v>
      </c>
      <c r="D52" s="81">
        <v>0</v>
      </c>
      <c r="E52" s="84"/>
      <c r="F52" s="81">
        <v>0</v>
      </c>
      <c r="G52" s="84"/>
      <c r="H52" s="81">
        <v>0</v>
      </c>
    </row>
    <row r="53" spans="1:10" ht="15.6" x14ac:dyDescent="0.3">
      <c r="A53" s="74" t="s">
        <v>216</v>
      </c>
      <c r="B53" s="68"/>
      <c r="C53" s="69">
        <v>120</v>
      </c>
      <c r="D53" s="81">
        <v>130</v>
      </c>
      <c r="E53" s="83"/>
      <c r="F53" s="81">
        <v>130</v>
      </c>
      <c r="G53" s="83"/>
      <c r="H53" s="81">
        <v>130</v>
      </c>
    </row>
    <row r="54" spans="1:10" ht="15.6" x14ac:dyDescent="0.3">
      <c r="A54" s="74" t="s">
        <v>217</v>
      </c>
      <c r="B54" s="68"/>
      <c r="C54" s="69">
        <v>28322.6</v>
      </c>
      <c r="D54" s="81">
        <v>21066</v>
      </c>
      <c r="E54" s="83"/>
      <c r="F54" s="81">
        <v>20858.5</v>
      </c>
      <c r="G54" s="83"/>
      <c r="H54" s="81">
        <v>21839.599999999999</v>
      </c>
    </row>
    <row r="55" spans="1:10" ht="15.6" x14ac:dyDescent="0.3">
      <c r="A55" s="74" t="s">
        <v>218</v>
      </c>
      <c r="B55" s="68"/>
      <c r="C55" s="69">
        <v>180863.2</v>
      </c>
      <c r="D55" s="81">
        <v>204836</v>
      </c>
      <c r="E55" s="83"/>
      <c r="F55" s="81">
        <v>204836</v>
      </c>
      <c r="G55" s="83"/>
      <c r="H55" s="81">
        <v>204836</v>
      </c>
    </row>
    <row r="56" spans="1:10" ht="15.6" x14ac:dyDescent="0.3">
      <c r="A56" s="74" t="s">
        <v>219</v>
      </c>
      <c r="B56" s="68"/>
      <c r="C56" s="69">
        <v>10000</v>
      </c>
      <c r="D56" s="81">
        <v>11045</v>
      </c>
      <c r="E56" s="83"/>
      <c r="F56" s="81">
        <v>14612</v>
      </c>
      <c r="G56" s="83"/>
      <c r="H56" s="81">
        <v>13757</v>
      </c>
    </row>
    <row r="57" spans="1:10" ht="15.6" x14ac:dyDescent="0.3">
      <c r="A57" s="74" t="s">
        <v>220</v>
      </c>
      <c r="B57" s="68"/>
      <c r="C57" s="69">
        <v>0</v>
      </c>
      <c r="D57" s="81">
        <v>0</v>
      </c>
      <c r="E57" s="83"/>
      <c r="F57" s="81">
        <v>1000</v>
      </c>
      <c r="G57" s="83"/>
      <c r="H57" s="81">
        <v>1000</v>
      </c>
    </row>
    <row r="58" spans="1:10" ht="15.6" x14ac:dyDescent="0.3">
      <c r="A58" s="74" t="s">
        <v>221</v>
      </c>
      <c r="B58" s="68"/>
      <c r="C58" s="69">
        <v>6791</v>
      </c>
      <c r="D58" s="81">
        <v>7814.5</v>
      </c>
      <c r="E58" s="83"/>
      <c r="F58" s="81">
        <v>7808.9</v>
      </c>
      <c r="G58" s="83"/>
      <c r="H58" s="81">
        <v>8199.2999999999993</v>
      </c>
    </row>
    <row r="59" spans="1:10" ht="15.6" x14ac:dyDescent="0.3">
      <c r="A59" s="74" t="s">
        <v>222</v>
      </c>
      <c r="B59" s="68"/>
      <c r="C59" s="69">
        <v>140</v>
      </c>
      <c r="D59" s="81">
        <v>140</v>
      </c>
      <c r="E59" s="83"/>
      <c r="F59" s="81">
        <v>140</v>
      </c>
      <c r="G59" s="83"/>
      <c r="H59" s="81">
        <v>140</v>
      </c>
      <c r="J59" s="81"/>
    </row>
    <row r="60" spans="1:10" ht="15.6" x14ac:dyDescent="0.3">
      <c r="A60" s="74" t="s">
        <v>223</v>
      </c>
      <c r="B60" s="73"/>
      <c r="C60" s="69">
        <v>8247</v>
      </c>
      <c r="D60" s="81">
        <v>3277</v>
      </c>
      <c r="E60" s="84"/>
      <c r="F60" s="81">
        <v>3277</v>
      </c>
      <c r="G60" s="84"/>
      <c r="H60" s="81">
        <v>3277</v>
      </c>
      <c r="J60" s="85"/>
    </row>
    <row r="61" spans="1:10" ht="36" x14ac:dyDescent="0.35">
      <c r="A61" s="7" t="s">
        <v>40</v>
      </c>
      <c r="B61" s="2" t="s">
        <v>41</v>
      </c>
      <c r="C61" s="62">
        <f>SUM(C62:C67)</f>
        <v>85162.599999999991</v>
      </c>
      <c r="D61" s="62">
        <f>SUM(D62:D67)</f>
        <v>79318.62000000001</v>
      </c>
      <c r="E61" s="78"/>
      <c r="F61" s="62">
        <f>SUM(F62:F67)</f>
        <v>79280.44</v>
      </c>
      <c r="G61" s="78"/>
      <c r="H61" s="62">
        <f>SUM(H62:H67)</f>
        <v>79237.210000000006</v>
      </c>
    </row>
    <row r="62" spans="1:10" ht="31.2" x14ac:dyDescent="0.35">
      <c r="A62" s="86" t="s">
        <v>224</v>
      </c>
      <c r="B62" s="73" t="s">
        <v>225</v>
      </c>
      <c r="C62" s="72">
        <v>74308</v>
      </c>
      <c r="D62" s="72">
        <v>74308</v>
      </c>
      <c r="E62" s="78"/>
      <c r="F62" s="72">
        <v>74308</v>
      </c>
      <c r="G62" s="78"/>
      <c r="H62" s="72">
        <v>74308</v>
      </c>
    </row>
    <row r="63" spans="1:10" ht="77.25" customHeight="1" x14ac:dyDescent="0.3">
      <c r="A63" s="74" t="s">
        <v>226</v>
      </c>
      <c r="B63" s="87" t="s">
        <v>227</v>
      </c>
      <c r="C63" s="69">
        <v>6750</v>
      </c>
      <c r="D63" s="81">
        <v>1400</v>
      </c>
      <c r="E63" s="83"/>
      <c r="F63" s="81">
        <v>1200</v>
      </c>
      <c r="G63" s="83"/>
      <c r="H63" s="81">
        <v>1000</v>
      </c>
    </row>
    <row r="64" spans="1:10" ht="46.8" x14ac:dyDescent="0.35">
      <c r="A64" s="79" t="s">
        <v>228</v>
      </c>
      <c r="B64" s="87" t="s">
        <v>229</v>
      </c>
      <c r="C64" s="72">
        <v>2256</v>
      </c>
      <c r="D64" s="81">
        <v>2274</v>
      </c>
      <c r="E64" s="64"/>
      <c r="F64" s="81">
        <v>2430</v>
      </c>
      <c r="G64" s="64"/>
      <c r="H64" s="81">
        <v>2580</v>
      </c>
    </row>
    <row r="65" spans="1:8" s="88" customFormat="1" ht="46.8" x14ac:dyDescent="0.3">
      <c r="A65" s="74" t="s">
        <v>230</v>
      </c>
      <c r="B65" s="87" t="s">
        <v>231</v>
      </c>
      <c r="C65" s="69">
        <v>95.2</v>
      </c>
      <c r="D65" s="81">
        <v>47.6</v>
      </c>
      <c r="E65" s="83"/>
      <c r="F65" s="81">
        <v>47.6</v>
      </c>
      <c r="G65" s="83"/>
      <c r="H65" s="81">
        <v>47.6</v>
      </c>
    </row>
    <row r="66" spans="1:8" ht="81.75" customHeight="1" x14ac:dyDescent="0.3">
      <c r="A66" s="74" t="s">
        <v>232</v>
      </c>
      <c r="B66" s="73" t="s">
        <v>233</v>
      </c>
      <c r="C66" s="69">
        <v>1750</v>
      </c>
      <c r="D66" s="81">
        <v>1250</v>
      </c>
      <c r="E66" s="83"/>
      <c r="F66" s="81">
        <v>1250</v>
      </c>
      <c r="G66" s="83"/>
      <c r="H66" s="81">
        <v>1250</v>
      </c>
    </row>
    <row r="67" spans="1:8" ht="48" customHeight="1" x14ac:dyDescent="0.3">
      <c r="A67" s="74" t="s">
        <v>234</v>
      </c>
      <c r="B67" s="73" t="s">
        <v>235</v>
      </c>
      <c r="C67" s="69">
        <v>3.4</v>
      </c>
      <c r="D67" s="81">
        <v>39.020000000000003</v>
      </c>
      <c r="E67" s="83"/>
      <c r="F67" s="81">
        <v>44.84</v>
      </c>
      <c r="G67" s="83"/>
      <c r="H67" s="81">
        <v>51.61</v>
      </c>
    </row>
    <row r="68" spans="1:8" ht="54" x14ac:dyDescent="0.35">
      <c r="A68" s="7" t="s">
        <v>20</v>
      </c>
      <c r="B68" s="2" t="s">
        <v>21</v>
      </c>
      <c r="C68" s="62">
        <f>SUM(C69:C88)</f>
        <v>315798.64</v>
      </c>
      <c r="D68" s="62">
        <f>SUM(D69:D88)</f>
        <v>92000.97</v>
      </c>
      <c r="E68" s="78"/>
      <c r="F68" s="62">
        <f>SUM(F69:F88)</f>
        <v>69195.16</v>
      </c>
      <c r="G68" s="78"/>
      <c r="H68" s="62">
        <f>SUM(H69:H88)</f>
        <v>41683.240000000005</v>
      </c>
    </row>
    <row r="69" spans="1:8" ht="62.4" x14ac:dyDescent="0.35">
      <c r="A69" s="86" t="s">
        <v>236</v>
      </c>
      <c r="B69" s="73" t="s">
        <v>237</v>
      </c>
      <c r="C69" s="72">
        <v>13374.7</v>
      </c>
      <c r="D69" s="81">
        <v>11782.3</v>
      </c>
      <c r="E69" s="64"/>
      <c r="F69" s="81">
        <v>11782.3</v>
      </c>
      <c r="G69" s="64"/>
      <c r="H69" s="81">
        <v>9677.5</v>
      </c>
    </row>
    <row r="70" spans="1:8" ht="46.8" x14ac:dyDescent="0.35">
      <c r="A70" s="86" t="s">
        <v>238</v>
      </c>
      <c r="B70" s="73" t="s">
        <v>239</v>
      </c>
      <c r="C70" s="72">
        <v>0.52</v>
      </c>
      <c r="D70" s="81">
        <v>0.52</v>
      </c>
      <c r="E70" s="64"/>
      <c r="F70" s="81">
        <v>0.52</v>
      </c>
      <c r="G70" s="64"/>
      <c r="H70" s="81">
        <v>0.52</v>
      </c>
    </row>
    <row r="71" spans="1:8" ht="46.8" x14ac:dyDescent="0.35">
      <c r="A71" s="79" t="s">
        <v>240</v>
      </c>
      <c r="B71" s="73" t="s">
        <v>239</v>
      </c>
      <c r="C71" s="72">
        <v>1403.9</v>
      </c>
      <c r="D71" s="81">
        <v>1254.53</v>
      </c>
      <c r="E71" s="64"/>
      <c r="F71" s="81">
        <v>1254.53</v>
      </c>
      <c r="G71" s="64"/>
      <c r="H71" s="81">
        <v>1254.53</v>
      </c>
    </row>
    <row r="72" spans="1:8" ht="46.8" x14ac:dyDescent="0.35">
      <c r="A72" s="79" t="s">
        <v>241</v>
      </c>
      <c r="B72" s="73" t="s">
        <v>239</v>
      </c>
      <c r="C72" s="72">
        <v>3051.57</v>
      </c>
      <c r="D72" s="81">
        <v>3896.7</v>
      </c>
      <c r="E72" s="64"/>
      <c r="F72" s="81">
        <v>3403.6</v>
      </c>
      <c r="G72" s="64"/>
      <c r="H72" s="81">
        <v>3466.8</v>
      </c>
    </row>
    <row r="73" spans="1:8" ht="46.8" x14ac:dyDescent="0.35">
      <c r="A73" s="86" t="s">
        <v>242</v>
      </c>
      <c r="B73" s="73" t="s">
        <v>239</v>
      </c>
      <c r="C73" s="72">
        <v>5006.7</v>
      </c>
      <c r="D73" s="81">
        <v>7201.17</v>
      </c>
      <c r="E73" s="64"/>
      <c r="F73" s="81">
        <v>7201.17</v>
      </c>
      <c r="G73" s="64"/>
      <c r="H73" s="81">
        <v>7201.17</v>
      </c>
    </row>
    <row r="74" spans="1:8" ht="52.5" customHeight="1" x14ac:dyDescent="0.35">
      <c r="A74" s="74" t="s">
        <v>243</v>
      </c>
      <c r="B74" s="73" t="s">
        <v>244</v>
      </c>
      <c r="C74" s="72">
        <v>0</v>
      </c>
      <c r="D74" s="81">
        <v>115.92</v>
      </c>
      <c r="E74" s="64"/>
      <c r="F74" s="81">
        <v>120.21</v>
      </c>
      <c r="G74" s="64"/>
      <c r="H74" s="81">
        <v>125.02</v>
      </c>
    </row>
    <row r="75" spans="1:8" ht="32.25" customHeight="1" x14ac:dyDescent="0.35">
      <c r="A75" s="74" t="s">
        <v>245</v>
      </c>
      <c r="B75" s="73" t="s">
        <v>246</v>
      </c>
      <c r="C75" s="72">
        <v>2656.3</v>
      </c>
      <c r="D75" s="81">
        <v>2697.9</v>
      </c>
      <c r="E75" s="64"/>
      <c r="F75" s="81">
        <v>3062.4</v>
      </c>
      <c r="G75" s="64"/>
      <c r="H75" s="81">
        <v>3476.8</v>
      </c>
    </row>
    <row r="76" spans="1:8" ht="31.5" customHeight="1" x14ac:dyDescent="0.35">
      <c r="A76" s="74" t="s">
        <v>247</v>
      </c>
      <c r="B76" s="73" t="s">
        <v>246</v>
      </c>
      <c r="C76" s="72">
        <v>2757</v>
      </c>
      <c r="D76" s="81">
        <v>1</v>
      </c>
      <c r="E76" s="64"/>
      <c r="F76" s="81">
        <v>1</v>
      </c>
      <c r="G76" s="64"/>
      <c r="H76" s="81">
        <v>1</v>
      </c>
    </row>
    <row r="77" spans="1:8" ht="34.5" customHeight="1" x14ac:dyDescent="0.35">
      <c r="A77" s="74" t="s">
        <v>248</v>
      </c>
      <c r="B77" s="73" t="s">
        <v>246</v>
      </c>
      <c r="C77" s="72">
        <v>403.65</v>
      </c>
      <c r="D77" s="81">
        <v>1050</v>
      </c>
      <c r="E77" s="64"/>
      <c r="F77" s="81">
        <v>1050</v>
      </c>
      <c r="G77" s="64"/>
      <c r="H77" s="81">
        <v>1050</v>
      </c>
    </row>
    <row r="78" spans="1:8" ht="34.5" customHeight="1" x14ac:dyDescent="0.35">
      <c r="A78" s="74" t="s">
        <v>249</v>
      </c>
      <c r="B78" s="73" t="s">
        <v>246</v>
      </c>
      <c r="C78" s="72">
        <v>16.899999999999999</v>
      </c>
      <c r="D78" s="81">
        <v>16.899999999999999</v>
      </c>
      <c r="E78" s="64"/>
      <c r="F78" s="81">
        <v>16.899999999999999</v>
      </c>
      <c r="G78" s="64"/>
      <c r="H78" s="81">
        <v>16.899999999999999</v>
      </c>
    </row>
    <row r="79" spans="1:8" ht="31.5" customHeight="1" x14ac:dyDescent="0.35">
      <c r="A79" s="74" t="s">
        <v>250</v>
      </c>
      <c r="B79" s="87" t="s">
        <v>246</v>
      </c>
      <c r="C79" s="72">
        <v>96533</v>
      </c>
      <c r="D79" s="81">
        <v>52223</v>
      </c>
      <c r="E79" s="64"/>
      <c r="F79" s="81">
        <v>28447</v>
      </c>
      <c r="G79" s="64"/>
      <c r="H79" s="81">
        <v>4217</v>
      </c>
    </row>
    <row r="80" spans="1:8" ht="31.5" customHeight="1" x14ac:dyDescent="0.35">
      <c r="A80" s="74" t="s">
        <v>251</v>
      </c>
      <c r="B80" s="73" t="s">
        <v>246</v>
      </c>
      <c r="C80" s="72">
        <v>1359.83</v>
      </c>
      <c r="D80" s="81">
        <v>1359.83</v>
      </c>
      <c r="E80" s="64"/>
      <c r="F80" s="81">
        <v>1359.83</v>
      </c>
      <c r="G80" s="64"/>
      <c r="H80" s="81">
        <v>1359.83</v>
      </c>
    </row>
    <row r="81" spans="1:8" ht="31.5" customHeight="1" x14ac:dyDescent="0.3">
      <c r="A81" s="74" t="s">
        <v>252</v>
      </c>
      <c r="B81" s="73" t="s">
        <v>246</v>
      </c>
      <c r="C81" s="69">
        <v>182597</v>
      </c>
      <c r="D81" s="81">
        <v>0</v>
      </c>
      <c r="E81" s="83"/>
      <c r="F81" s="81">
        <v>0</v>
      </c>
      <c r="G81" s="83"/>
      <c r="H81" s="81">
        <v>0</v>
      </c>
    </row>
    <row r="82" spans="1:8" s="88" customFormat="1" ht="32.25" customHeight="1" x14ac:dyDescent="0.3">
      <c r="A82" s="74" t="s">
        <v>253</v>
      </c>
      <c r="B82" s="87" t="s">
        <v>246</v>
      </c>
      <c r="C82" s="69">
        <v>12.26</v>
      </c>
      <c r="D82" s="81">
        <v>12.26</v>
      </c>
      <c r="E82" s="83"/>
      <c r="F82" s="81">
        <v>12.26</v>
      </c>
      <c r="G82" s="83"/>
      <c r="H82" s="81">
        <v>12.26</v>
      </c>
    </row>
    <row r="83" spans="1:8" ht="31.5" customHeight="1" x14ac:dyDescent="0.3">
      <c r="A83" s="74" t="s">
        <v>254</v>
      </c>
      <c r="B83" s="73" t="s">
        <v>246</v>
      </c>
      <c r="C83" s="69">
        <v>500</v>
      </c>
      <c r="D83" s="81">
        <v>3315.63</v>
      </c>
      <c r="E83" s="83"/>
      <c r="F83" s="81">
        <v>4395.92</v>
      </c>
      <c r="G83" s="83"/>
      <c r="H83" s="81">
        <v>2737.18</v>
      </c>
    </row>
    <row r="84" spans="1:8" ht="31.5" customHeight="1" x14ac:dyDescent="0.3">
      <c r="A84" s="74" t="s">
        <v>255</v>
      </c>
      <c r="B84" s="73" t="s">
        <v>246</v>
      </c>
      <c r="C84" s="69">
        <v>50</v>
      </c>
      <c r="D84" s="81">
        <v>74.400000000000006</v>
      </c>
      <c r="E84" s="83"/>
      <c r="F84" s="81">
        <v>74.400000000000006</v>
      </c>
      <c r="G84" s="83"/>
      <c r="H84" s="81">
        <v>74.400000000000006</v>
      </c>
    </row>
    <row r="85" spans="1:8" ht="33" customHeight="1" x14ac:dyDescent="0.3">
      <c r="A85" s="74" t="s">
        <v>256</v>
      </c>
      <c r="B85" s="73" t="s">
        <v>246</v>
      </c>
      <c r="C85" s="69">
        <v>7.32</v>
      </c>
      <c r="D85" s="81">
        <v>7.61</v>
      </c>
      <c r="E85" s="83"/>
      <c r="F85" s="81">
        <v>7.92</v>
      </c>
      <c r="G85" s="83"/>
      <c r="H85" s="81">
        <v>8.23</v>
      </c>
    </row>
    <row r="86" spans="1:8" ht="33" customHeight="1" x14ac:dyDescent="0.3">
      <c r="A86" s="74" t="s">
        <v>257</v>
      </c>
      <c r="B86" s="73" t="s">
        <v>246</v>
      </c>
      <c r="C86" s="69">
        <v>6062.49</v>
      </c>
      <c r="D86" s="81">
        <v>6986.8</v>
      </c>
      <c r="E86" s="83"/>
      <c r="F86" s="81">
        <v>7000</v>
      </c>
      <c r="G86" s="83"/>
      <c r="H86" s="81">
        <v>7000</v>
      </c>
    </row>
    <row r="87" spans="1:8" ht="33.75" customHeight="1" x14ac:dyDescent="0.3">
      <c r="A87" s="74" t="s">
        <v>258</v>
      </c>
      <c r="B87" s="73" t="s">
        <v>246</v>
      </c>
      <c r="C87" s="69">
        <v>3</v>
      </c>
      <c r="D87" s="81">
        <v>2</v>
      </c>
      <c r="E87" s="83"/>
      <c r="F87" s="72">
        <v>2.7</v>
      </c>
      <c r="G87" s="83"/>
      <c r="H87" s="72">
        <v>1.6</v>
      </c>
    </row>
    <row r="88" spans="1:8" ht="33.75" customHeight="1" x14ac:dyDescent="0.3">
      <c r="A88" s="74" t="s">
        <v>259</v>
      </c>
      <c r="B88" s="73" t="s">
        <v>246</v>
      </c>
      <c r="C88" s="69">
        <v>2.5</v>
      </c>
      <c r="D88" s="72">
        <v>2.5</v>
      </c>
      <c r="E88" s="84"/>
      <c r="F88" s="72">
        <v>2.5</v>
      </c>
      <c r="G88" s="84"/>
      <c r="H88" s="72">
        <v>2.5</v>
      </c>
    </row>
    <row r="89" spans="1:8" ht="36" x14ac:dyDescent="0.35">
      <c r="A89" s="7" t="s">
        <v>22</v>
      </c>
      <c r="B89" s="1" t="s">
        <v>24</v>
      </c>
      <c r="C89" s="53">
        <f>SUM(C90:C96)</f>
        <v>1768589.7699999998</v>
      </c>
      <c r="D89" s="53">
        <f>SUM(D90:D96)</f>
        <v>2035101.18</v>
      </c>
      <c r="E89" s="78"/>
      <c r="F89" s="53">
        <f>SUM(F90:F96)</f>
        <v>985101.17999999993</v>
      </c>
      <c r="G89" s="78"/>
      <c r="H89" s="53">
        <f>SUM(H90:H96)</f>
        <v>985101.17999999993</v>
      </c>
    </row>
    <row r="90" spans="1:8" ht="140.4" x14ac:dyDescent="0.35">
      <c r="A90" s="86" t="s">
        <v>260</v>
      </c>
      <c r="B90" s="89" t="s">
        <v>261</v>
      </c>
      <c r="C90" s="69">
        <v>563.5</v>
      </c>
      <c r="D90" s="81">
        <v>0</v>
      </c>
      <c r="E90" s="90"/>
      <c r="F90" s="81">
        <v>0</v>
      </c>
      <c r="G90" s="90"/>
      <c r="H90" s="81">
        <v>0</v>
      </c>
    </row>
    <row r="91" spans="1:8" ht="143.25" customHeight="1" x14ac:dyDescent="0.35">
      <c r="A91" s="86" t="s">
        <v>262</v>
      </c>
      <c r="B91" s="89" t="s">
        <v>263</v>
      </c>
      <c r="C91" s="69">
        <v>293.25</v>
      </c>
      <c r="D91" s="81">
        <v>0</v>
      </c>
      <c r="E91" s="90"/>
      <c r="F91" s="81">
        <v>0</v>
      </c>
      <c r="G91" s="90"/>
      <c r="H91" s="81">
        <v>0</v>
      </c>
    </row>
    <row r="92" spans="1:8" ht="143.25" customHeight="1" x14ac:dyDescent="0.35">
      <c r="A92" s="86" t="s">
        <v>264</v>
      </c>
      <c r="B92" s="89" t="s">
        <v>263</v>
      </c>
      <c r="C92" s="69">
        <v>1726.2</v>
      </c>
      <c r="D92" s="81">
        <v>100</v>
      </c>
      <c r="E92" s="78"/>
      <c r="F92" s="72">
        <v>100</v>
      </c>
      <c r="G92" s="78"/>
      <c r="H92" s="72">
        <v>100</v>
      </c>
    </row>
    <row r="93" spans="1:8" ht="144" customHeight="1" x14ac:dyDescent="0.35">
      <c r="A93" s="86" t="s">
        <v>265</v>
      </c>
      <c r="B93" s="89" t="s">
        <v>266</v>
      </c>
      <c r="C93" s="69">
        <v>200000</v>
      </c>
      <c r="D93" s="81">
        <v>200000</v>
      </c>
      <c r="E93" s="90"/>
      <c r="F93" s="69">
        <v>200000</v>
      </c>
      <c r="G93" s="90"/>
      <c r="H93" s="69">
        <v>200000</v>
      </c>
    </row>
    <row r="94" spans="1:8" ht="156" customHeight="1" x14ac:dyDescent="0.3">
      <c r="A94" s="86" t="s">
        <v>267</v>
      </c>
      <c r="B94" s="89" t="s">
        <v>268</v>
      </c>
      <c r="C94" s="69">
        <v>1.18</v>
      </c>
      <c r="D94" s="81">
        <v>1.18</v>
      </c>
      <c r="E94" s="83"/>
      <c r="F94" s="69">
        <v>1.18</v>
      </c>
      <c r="G94" s="83"/>
      <c r="H94" s="69">
        <v>1.18</v>
      </c>
    </row>
    <row r="95" spans="1:8" ht="78" x14ac:dyDescent="0.3">
      <c r="A95" s="86" t="s">
        <v>269</v>
      </c>
      <c r="B95" s="89" t="s">
        <v>270</v>
      </c>
      <c r="C95" s="69">
        <v>1500000</v>
      </c>
      <c r="D95" s="81">
        <v>1800000</v>
      </c>
      <c r="E95" s="83"/>
      <c r="F95" s="69">
        <v>750000</v>
      </c>
      <c r="G95" s="83"/>
      <c r="H95" s="69">
        <v>750000</v>
      </c>
    </row>
    <row r="96" spans="1:8" ht="77.25" customHeight="1" x14ac:dyDescent="0.3">
      <c r="A96" s="86" t="s">
        <v>271</v>
      </c>
      <c r="B96" s="89" t="s">
        <v>272</v>
      </c>
      <c r="C96" s="69">
        <v>66005.64</v>
      </c>
      <c r="D96" s="81">
        <v>35000</v>
      </c>
      <c r="E96" s="83"/>
      <c r="F96" s="69">
        <v>35000</v>
      </c>
      <c r="G96" s="83"/>
      <c r="H96" s="69">
        <v>35000</v>
      </c>
    </row>
    <row r="97" spans="1:8" ht="18" x14ac:dyDescent="0.35">
      <c r="A97" s="7" t="s">
        <v>23</v>
      </c>
      <c r="B97" s="1" t="s">
        <v>25</v>
      </c>
      <c r="C97" s="62">
        <f>C98+C99</f>
        <v>373.67</v>
      </c>
      <c r="D97" s="62">
        <f>D98+D99</f>
        <v>40580.089999999997</v>
      </c>
      <c r="E97" s="78"/>
      <c r="F97" s="62">
        <f>F98+F99</f>
        <v>42490.09</v>
      </c>
      <c r="G97" s="78"/>
      <c r="H97" s="62">
        <f>H98+H99</f>
        <v>44400.09</v>
      </c>
    </row>
    <row r="98" spans="1:8" ht="126" customHeight="1" x14ac:dyDescent="0.35">
      <c r="A98" s="74" t="s">
        <v>273</v>
      </c>
      <c r="B98" s="89" t="s">
        <v>274</v>
      </c>
      <c r="C98" s="69">
        <v>373.67</v>
      </c>
      <c r="D98" s="72">
        <v>467.09</v>
      </c>
      <c r="E98" s="64"/>
      <c r="F98" s="69">
        <v>467.09</v>
      </c>
      <c r="G98" s="83"/>
      <c r="H98" s="69">
        <v>467.09</v>
      </c>
    </row>
    <row r="99" spans="1:8" ht="31.5" customHeight="1" x14ac:dyDescent="0.35">
      <c r="A99" s="74" t="s">
        <v>275</v>
      </c>
      <c r="B99" s="89" t="s">
        <v>276</v>
      </c>
      <c r="C99" s="69">
        <v>0</v>
      </c>
      <c r="D99" s="72">
        <v>40113</v>
      </c>
      <c r="E99" s="64"/>
      <c r="F99" s="69">
        <v>42023</v>
      </c>
      <c r="G99" s="83"/>
      <c r="H99" s="69">
        <v>43933</v>
      </c>
    </row>
    <row r="100" spans="1:8" ht="27" customHeight="1" x14ac:dyDescent="0.35">
      <c r="A100" s="7" t="s">
        <v>13</v>
      </c>
      <c r="B100" s="2" t="s">
        <v>14</v>
      </c>
      <c r="C100" s="53">
        <f>SUM(C101:C145)</f>
        <v>506457.2900000001</v>
      </c>
      <c r="D100" s="53">
        <f>SUM(D101:D145)</f>
        <v>635797.73999999976</v>
      </c>
      <c r="E100" s="78"/>
      <c r="F100" s="53">
        <f>SUM(F101:F145)</f>
        <v>636997.32999999973</v>
      </c>
      <c r="G100" s="78"/>
      <c r="H100" s="53">
        <f>SUM(H101:H145)</f>
        <v>633182.93999999983</v>
      </c>
    </row>
    <row r="101" spans="1:8" ht="128.25" customHeight="1" x14ac:dyDescent="0.35">
      <c r="A101" s="91" t="s">
        <v>277</v>
      </c>
      <c r="B101" s="73" t="s">
        <v>278</v>
      </c>
      <c r="C101" s="69">
        <v>400</v>
      </c>
      <c r="D101" s="69">
        <v>400</v>
      </c>
      <c r="E101" s="64"/>
      <c r="F101" s="69">
        <v>400</v>
      </c>
      <c r="G101" s="64"/>
      <c r="H101" s="69">
        <v>400</v>
      </c>
    </row>
    <row r="102" spans="1:8" ht="51.75" customHeight="1" x14ac:dyDescent="0.35">
      <c r="A102" s="74" t="s">
        <v>279</v>
      </c>
      <c r="B102" s="73" t="s">
        <v>280</v>
      </c>
      <c r="C102" s="69">
        <v>743.65</v>
      </c>
      <c r="D102" s="69">
        <v>1155.2</v>
      </c>
      <c r="E102" s="64"/>
      <c r="F102" s="69">
        <v>1155.2</v>
      </c>
      <c r="G102" s="64"/>
      <c r="H102" s="69">
        <v>1155.2</v>
      </c>
    </row>
    <row r="103" spans="1:8" ht="51.75" customHeight="1" x14ac:dyDescent="0.35">
      <c r="A103" s="74" t="s">
        <v>281</v>
      </c>
      <c r="B103" s="73" t="s">
        <v>280</v>
      </c>
      <c r="C103" s="69">
        <v>151.4</v>
      </c>
      <c r="D103" s="69">
        <v>95.5</v>
      </c>
      <c r="E103" s="64"/>
      <c r="F103" s="69">
        <v>95.5</v>
      </c>
      <c r="G103" s="64"/>
      <c r="H103" s="69">
        <v>95.5</v>
      </c>
    </row>
    <row r="104" spans="1:8" ht="82.5" customHeight="1" x14ac:dyDescent="0.35">
      <c r="A104" s="74" t="s">
        <v>282</v>
      </c>
      <c r="B104" s="73" t="s">
        <v>283</v>
      </c>
      <c r="C104" s="69">
        <v>1106</v>
      </c>
      <c r="D104" s="69">
        <v>1106</v>
      </c>
      <c r="E104" s="64"/>
      <c r="F104" s="69">
        <v>1106</v>
      </c>
      <c r="G104" s="64"/>
      <c r="H104" s="69">
        <v>1106</v>
      </c>
    </row>
    <row r="105" spans="1:8" ht="82.5" customHeight="1" x14ac:dyDescent="0.35">
      <c r="A105" s="74" t="s">
        <v>284</v>
      </c>
      <c r="B105" s="73" t="s">
        <v>283</v>
      </c>
      <c r="C105" s="69">
        <v>279.92</v>
      </c>
      <c r="D105" s="69">
        <v>212.95</v>
      </c>
      <c r="E105" s="64"/>
      <c r="F105" s="69">
        <v>212.95</v>
      </c>
      <c r="G105" s="64"/>
      <c r="H105" s="69">
        <v>212.95</v>
      </c>
    </row>
    <row r="106" spans="1:8" ht="109.2" x14ac:dyDescent="0.3">
      <c r="A106" s="74" t="s">
        <v>285</v>
      </c>
      <c r="B106" s="73" t="s">
        <v>286</v>
      </c>
      <c r="C106" s="69">
        <v>26.4</v>
      </c>
      <c r="D106" s="69">
        <v>39.4</v>
      </c>
      <c r="E106" s="83"/>
      <c r="F106" s="69">
        <v>39.4</v>
      </c>
      <c r="G106" s="83"/>
      <c r="H106" s="69">
        <v>39.4</v>
      </c>
    </row>
    <row r="107" spans="1:8" ht="96.75" customHeight="1" x14ac:dyDescent="0.3">
      <c r="A107" s="74" t="s">
        <v>287</v>
      </c>
      <c r="B107" s="73" t="s">
        <v>288</v>
      </c>
      <c r="C107" s="69">
        <v>50</v>
      </c>
      <c r="D107" s="81">
        <v>370.67</v>
      </c>
      <c r="E107" s="83"/>
      <c r="F107" s="81">
        <v>320.06</v>
      </c>
      <c r="G107" s="83"/>
      <c r="H107" s="81">
        <v>246.91</v>
      </c>
    </row>
    <row r="108" spans="1:8" ht="96.75" customHeight="1" x14ac:dyDescent="0.3">
      <c r="A108" s="74" t="s">
        <v>289</v>
      </c>
      <c r="B108" s="73" t="s">
        <v>288</v>
      </c>
      <c r="C108" s="69">
        <v>3.7</v>
      </c>
      <c r="D108" s="81">
        <v>3.3</v>
      </c>
      <c r="E108" s="83"/>
      <c r="F108" s="81">
        <v>3.3</v>
      </c>
      <c r="G108" s="83"/>
      <c r="H108" s="81">
        <v>3.3</v>
      </c>
    </row>
    <row r="109" spans="1:8" ht="31.5" customHeight="1" x14ac:dyDescent="0.3">
      <c r="A109" s="74" t="s">
        <v>290</v>
      </c>
      <c r="B109" s="73" t="s">
        <v>291</v>
      </c>
      <c r="C109" s="69">
        <v>29.82</v>
      </c>
      <c r="D109" s="81">
        <v>29.82</v>
      </c>
      <c r="E109" s="83"/>
      <c r="F109" s="81">
        <v>29.82</v>
      </c>
      <c r="G109" s="83"/>
      <c r="H109" s="81">
        <v>29.82</v>
      </c>
    </row>
    <row r="110" spans="1:8" ht="48" customHeight="1" x14ac:dyDescent="0.3">
      <c r="A110" s="74" t="s">
        <v>292</v>
      </c>
      <c r="B110" s="73" t="s">
        <v>293</v>
      </c>
      <c r="C110" s="69">
        <v>12500</v>
      </c>
      <c r="D110" s="81">
        <v>6000</v>
      </c>
      <c r="E110" s="83"/>
      <c r="F110" s="81">
        <v>6000</v>
      </c>
      <c r="G110" s="83"/>
      <c r="H110" s="81">
        <v>6000</v>
      </c>
    </row>
    <row r="111" spans="1:8" ht="78" customHeight="1" x14ac:dyDescent="0.3">
      <c r="A111" s="74" t="s">
        <v>294</v>
      </c>
      <c r="B111" s="73" t="s">
        <v>295</v>
      </c>
      <c r="C111" s="69">
        <v>750</v>
      </c>
      <c r="D111" s="81">
        <v>755</v>
      </c>
      <c r="E111" s="83"/>
      <c r="F111" s="81">
        <v>760</v>
      </c>
      <c r="G111" s="83"/>
      <c r="H111" s="81">
        <v>770</v>
      </c>
    </row>
    <row r="112" spans="1:8" ht="79.5" customHeight="1" x14ac:dyDescent="0.3">
      <c r="A112" s="74" t="s">
        <v>296</v>
      </c>
      <c r="B112" s="73" t="s">
        <v>295</v>
      </c>
      <c r="C112" s="69">
        <v>78</v>
      </c>
      <c r="D112" s="81">
        <v>78</v>
      </c>
      <c r="E112" s="83"/>
      <c r="F112" s="81">
        <v>78</v>
      </c>
      <c r="G112" s="83"/>
      <c r="H112" s="81">
        <v>78</v>
      </c>
    </row>
    <row r="113" spans="1:8" ht="48" customHeight="1" x14ac:dyDescent="0.3">
      <c r="A113" s="74" t="s">
        <v>297</v>
      </c>
      <c r="B113" s="73" t="s">
        <v>298</v>
      </c>
      <c r="C113" s="69">
        <v>1500</v>
      </c>
      <c r="D113" s="81">
        <v>1550</v>
      </c>
      <c r="E113" s="83"/>
      <c r="F113" s="81">
        <v>1560</v>
      </c>
      <c r="G113" s="83"/>
      <c r="H113" s="81">
        <v>1565</v>
      </c>
    </row>
    <row r="114" spans="1:8" ht="47.25" customHeight="1" x14ac:dyDescent="0.3">
      <c r="A114" s="74" t="s">
        <v>299</v>
      </c>
      <c r="B114" s="73" t="s">
        <v>298</v>
      </c>
      <c r="C114" s="69">
        <v>451311.81</v>
      </c>
      <c r="D114" s="81">
        <v>589834.80000000005</v>
      </c>
      <c r="E114" s="83"/>
      <c r="F114" s="81">
        <v>594675.69999999995</v>
      </c>
      <c r="G114" s="83"/>
      <c r="H114" s="81">
        <v>591448.43000000005</v>
      </c>
    </row>
    <row r="115" spans="1:8" ht="78.75" customHeight="1" x14ac:dyDescent="0.3">
      <c r="A115" s="74" t="s">
        <v>300</v>
      </c>
      <c r="B115" s="73" t="s">
        <v>301</v>
      </c>
      <c r="C115" s="69">
        <v>1680.59</v>
      </c>
      <c r="D115" s="81">
        <v>1400.5</v>
      </c>
      <c r="E115" s="83"/>
      <c r="F115" s="81">
        <v>1400.5</v>
      </c>
      <c r="G115" s="83"/>
      <c r="H115" s="81">
        <v>1400.5</v>
      </c>
    </row>
    <row r="116" spans="1:8" ht="98.25" customHeight="1" x14ac:dyDescent="0.3">
      <c r="A116" s="74" t="s">
        <v>302</v>
      </c>
      <c r="B116" s="73" t="s">
        <v>303</v>
      </c>
      <c r="C116" s="69">
        <v>120</v>
      </c>
      <c r="D116" s="81">
        <v>113.6</v>
      </c>
      <c r="E116" s="83"/>
      <c r="F116" s="81">
        <v>113.6</v>
      </c>
      <c r="G116" s="83"/>
      <c r="H116" s="81">
        <v>113.6</v>
      </c>
    </row>
    <row r="117" spans="1:8" ht="98.25" customHeight="1" x14ac:dyDescent="0.3">
      <c r="A117" s="74" t="s">
        <v>304</v>
      </c>
      <c r="B117" s="87" t="s">
        <v>303</v>
      </c>
      <c r="C117" s="69">
        <v>1574</v>
      </c>
      <c r="D117" s="81">
        <v>1649</v>
      </c>
      <c r="E117" s="83"/>
      <c r="F117" s="81">
        <v>1723</v>
      </c>
      <c r="G117" s="83"/>
      <c r="H117" s="81">
        <v>1800</v>
      </c>
    </row>
    <row r="118" spans="1:8" ht="101.25" customHeight="1" x14ac:dyDescent="0.3">
      <c r="A118" s="74" t="s">
        <v>305</v>
      </c>
      <c r="B118" s="73" t="s">
        <v>303</v>
      </c>
      <c r="C118" s="69">
        <v>0.83</v>
      </c>
      <c r="D118" s="81">
        <v>55.13</v>
      </c>
      <c r="E118" s="83"/>
      <c r="F118" s="81">
        <v>58.72</v>
      </c>
      <c r="G118" s="83"/>
      <c r="H118" s="81">
        <v>38.229999999999997</v>
      </c>
    </row>
    <row r="119" spans="1:8" ht="93.75" customHeight="1" x14ac:dyDescent="0.3">
      <c r="A119" s="74" t="s">
        <v>306</v>
      </c>
      <c r="B119" s="73" t="s">
        <v>303</v>
      </c>
      <c r="C119" s="69">
        <v>5.4</v>
      </c>
      <c r="D119" s="81">
        <v>1</v>
      </c>
      <c r="E119" s="83"/>
      <c r="F119" s="81">
        <v>3</v>
      </c>
      <c r="G119" s="83"/>
      <c r="H119" s="81">
        <v>3</v>
      </c>
    </row>
    <row r="120" spans="1:8" ht="93.75" customHeight="1" x14ac:dyDescent="0.3">
      <c r="A120" s="74" t="s">
        <v>307</v>
      </c>
      <c r="B120" s="73" t="s">
        <v>303</v>
      </c>
      <c r="C120" s="69">
        <v>54.31</v>
      </c>
      <c r="D120" s="81">
        <v>0</v>
      </c>
      <c r="E120" s="83"/>
      <c r="F120" s="81">
        <v>0</v>
      </c>
      <c r="G120" s="83"/>
      <c r="H120" s="81">
        <v>0</v>
      </c>
    </row>
    <row r="121" spans="1:8" ht="93.75" customHeight="1" x14ac:dyDescent="0.3">
      <c r="A121" s="74" t="s">
        <v>308</v>
      </c>
      <c r="B121" s="73" t="s">
        <v>303</v>
      </c>
      <c r="C121" s="69">
        <v>9.2799999999999994</v>
      </c>
      <c r="D121" s="81">
        <v>0</v>
      </c>
      <c r="E121" s="83"/>
      <c r="F121" s="81">
        <v>0</v>
      </c>
      <c r="G121" s="83"/>
      <c r="H121" s="81">
        <v>0</v>
      </c>
    </row>
    <row r="122" spans="1:8" ht="101.25" customHeight="1" x14ac:dyDescent="0.3">
      <c r="A122" s="74" t="s">
        <v>309</v>
      </c>
      <c r="B122" s="73" t="s">
        <v>303</v>
      </c>
      <c r="C122" s="69">
        <v>1700</v>
      </c>
      <c r="D122" s="81">
        <v>770.02</v>
      </c>
      <c r="E122" s="83"/>
      <c r="F122" s="81">
        <v>1025.5899999999999</v>
      </c>
      <c r="G122" s="83"/>
      <c r="H122" s="81">
        <v>1165.2</v>
      </c>
    </row>
    <row r="123" spans="1:8" ht="93.75" customHeight="1" x14ac:dyDescent="0.3">
      <c r="A123" s="74" t="s">
        <v>310</v>
      </c>
      <c r="B123" s="73" t="s">
        <v>303</v>
      </c>
      <c r="C123" s="69">
        <v>22.08</v>
      </c>
      <c r="D123" s="81">
        <v>150</v>
      </c>
      <c r="E123" s="83"/>
      <c r="F123" s="81">
        <v>200</v>
      </c>
      <c r="G123" s="83"/>
      <c r="H123" s="81">
        <v>250</v>
      </c>
    </row>
    <row r="124" spans="1:8" ht="62.4" x14ac:dyDescent="0.3">
      <c r="A124" s="74" t="s">
        <v>311</v>
      </c>
      <c r="B124" s="73" t="s">
        <v>312</v>
      </c>
      <c r="C124" s="69">
        <v>350</v>
      </c>
      <c r="D124" s="81">
        <v>685.59</v>
      </c>
      <c r="E124" s="83"/>
      <c r="F124" s="81">
        <v>465.03</v>
      </c>
      <c r="G124" s="83"/>
      <c r="H124" s="81">
        <v>500.21</v>
      </c>
    </row>
    <row r="125" spans="1:8" ht="107.25" customHeight="1" x14ac:dyDescent="0.3">
      <c r="A125" s="74" t="s">
        <v>313</v>
      </c>
      <c r="B125" s="73" t="s">
        <v>314</v>
      </c>
      <c r="C125" s="69">
        <v>1000</v>
      </c>
      <c r="D125" s="69">
        <v>1000</v>
      </c>
      <c r="E125" s="84"/>
      <c r="F125" s="69">
        <v>1000</v>
      </c>
      <c r="G125" s="84"/>
      <c r="H125" s="69">
        <v>1000</v>
      </c>
    </row>
    <row r="126" spans="1:8" ht="63.75" customHeight="1" x14ac:dyDescent="0.3">
      <c r="A126" s="74" t="s">
        <v>315</v>
      </c>
      <c r="B126" s="73" t="s">
        <v>316</v>
      </c>
      <c r="C126" s="69">
        <v>10</v>
      </c>
      <c r="D126" s="81">
        <v>10.5</v>
      </c>
      <c r="E126" s="83"/>
      <c r="F126" s="81">
        <v>11</v>
      </c>
      <c r="G126" s="83"/>
      <c r="H126" s="81">
        <v>12</v>
      </c>
    </row>
    <row r="127" spans="1:8" ht="62.4" x14ac:dyDescent="0.3">
      <c r="A127" s="74" t="s">
        <v>317</v>
      </c>
      <c r="B127" s="73" t="s">
        <v>316</v>
      </c>
      <c r="C127" s="69">
        <v>3828.47</v>
      </c>
      <c r="D127" s="81">
        <v>3828.47</v>
      </c>
      <c r="E127" s="83"/>
      <c r="F127" s="81">
        <v>3828.47</v>
      </c>
      <c r="G127" s="83"/>
      <c r="H127" s="81">
        <v>3828.47</v>
      </c>
    </row>
    <row r="128" spans="1:8" ht="62.4" x14ac:dyDescent="0.3">
      <c r="A128" s="74" t="s">
        <v>318</v>
      </c>
      <c r="B128" s="73" t="s">
        <v>316</v>
      </c>
      <c r="C128" s="69">
        <v>0.2</v>
      </c>
      <c r="D128" s="81">
        <v>0.2</v>
      </c>
      <c r="E128" s="83"/>
      <c r="F128" s="81">
        <v>0.2</v>
      </c>
      <c r="G128" s="83"/>
      <c r="H128" s="81">
        <v>0.2</v>
      </c>
    </row>
    <row r="129" spans="1:8" ht="62.4" x14ac:dyDescent="0.3">
      <c r="A129" s="74" t="s">
        <v>319</v>
      </c>
      <c r="B129" s="73" t="s">
        <v>316</v>
      </c>
      <c r="C129" s="69">
        <v>35.6</v>
      </c>
      <c r="D129" s="81">
        <v>182.4</v>
      </c>
      <c r="E129" s="83"/>
      <c r="F129" s="81">
        <v>182.4</v>
      </c>
      <c r="G129" s="83"/>
      <c r="H129" s="81">
        <v>182.4</v>
      </c>
    </row>
    <row r="130" spans="1:8" ht="62.4" x14ac:dyDescent="0.3">
      <c r="A130" s="74" t="s">
        <v>320</v>
      </c>
      <c r="B130" s="87" t="s">
        <v>316</v>
      </c>
      <c r="C130" s="69">
        <v>0.1</v>
      </c>
      <c r="D130" s="81">
        <v>0.1</v>
      </c>
      <c r="E130" s="83"/>
      <c r="F130" s="81">
        <v>0.1</v>
      </c>
      <c r="G130" s="83"/>
      <c r="H130" s="81">
        <v>0.1</v>
      </c>
    </row>
    <row r="131" spans="1:8" ht="62.4" x14ac:dyDescent="0.3">
      <c r="A131" s="74" t="s">
        <v>321</v>
      </c>
      <c r="B131" s="73" t="s">
        <v>316</v>
      </c>
      <c r="C131" s="69">
        <v>65.150000000000006</v>
      </c>
      <c r="D131" s="81">
        <v>630.62</v>
      </c>
      <c r="E131" s="83"/>
      <c r="F131" s="81">
        <v>732.97</v>
      </c>
      <c r="G131" s="83"/>
      <c r="H131" s="81">
        <v>476.25</v>
      </c>
    </row>
    <row r="132" spans="1:8" ht="62.4" x14ac:dyDescent="0.3">
      <c r="A132" s="74" t="s">
        <v>322</v>
      </c>
      <c r="B132" s="73" t="s">
        <v>316</v>
      </c>
      <c r="C132" s="69">
        <v>1058.8800000000001</v>
      </c>
      <c r="D132" s="81">
        <v>406.75</v>
      </c>
      <c r="E132" s="83"/>
      <c r="F132" s="81">
        <v>406.75</v>
      </c>
      <c r="G132" s="83"/>
      <c r="H132" s="81">
        <v>406.75</v>
      </c>
    </row>
    <row r="133" spans="1:8" ht="62.4" x14ac:dyDescent="0.3">
      <c r="A133" s="74" t="s">
        <v>323</v>
      </c>
      <c r="B133" s="73" t="s">
        <v>316</v>
      </c>
      <c r="C133" s="69">
        <v>10883</v>
      </c>
      <c r="D133" s="81">
        <v>10500</v>
      </c>
      <c r="E133" s="83"/>
      <c r="F133" s="81">
        <v>11025</v>
      </c>
      <c r="G133" s="83"/>
      <c r="H133" s="81">
        <v>11500</v>
      </c>
    </row>
    <row r="134" spans="1:8" ht="62.4" x14ac:dyDescent="0.3">
      <c r="A134" s="74" t="s">
        <v>324</v>
      </c>
      <c r="B134" s="73" t="s">
        <v>316</v>
      </c>
      <c r="C134" s="69">
        <v>8.6999999999999993</v>
      </c>
      <c r="D134" s="81">
        <v>8.6999999999999993</v>
      </c>
      <c r="E134" s="83"/>
      <c r="F134" s="81">
        <v>8.6999999999999993</v>
      </c>
      <c r="G134" s="83"/>
      <c r="H134" s="81">
        <v>8.6999999999999993</v>
      </c>
    </row>
    <row r="135" spans="1:8" ht="62.4" x14ac:dyDescent="0.3">
      <c r="A135" s="74" t="s">
        <v>325</v>
      </c>
      <c r="B135" s="73" t="s">
        <v>316</v>
      </c>
      <c r="C135" s="69">
        <v>300</v>
      </c>
      <c r="D135" s="81">
        <v>242.45</v>
      </c>
      <c r="E135" s="83"/>
      <c r="F135" s="81">
        <v>317.5</v>
      </c>
      <c r="G135" s="83"/>
      <c r="H135" s="81">
        <v>286.64999999999998</v>
      </c>
    </row>
    <row r="136" spans="1:8" ht="62.4" x14ac:dyDescent="0.3">
      <c r="A136" s="74" t="s">
        <v>326</v>
      </c>
      <c r="B136" s="73" t="s">
        <v>316</v>
      </c>
      <c r="C136" s="69">
        <v>150</v>
      </c>
      <c r="D136" s="81">
        <v>40</v>
      </c>
      <c r="E136" s="83"/>
      <c r="F136" s="81">
        <v>40</v>
      </c>
      <c r="G136" s="83"/>
      <c r="H136" s="81">
        <v>40</v>
      </c>
    </row>
    <row r="137" spans="1:8" ht="62.4" x14ac:dyDescent="0.3">
      <c r="A137" s="74" t="s">
        <v>327</v>
      </c>
      <c r="B137" s="73" t="s">
        <v>316</v>
      </c>
      <c r="C137" s="69">
        <v>0</v>
      </c>
      <c r="D137" s="81">
        <v>129.27000000000001</v>
      </c>
      <c r="E137" s="83"/>
      <c r="F137" s="81">
        <v>129.27000000000001</v>
      </c>
      <c r="G137" s="83"/>
      <c r="H137" s="81">
        <v>129.27000000000001</v>
      </c>
    </row>
    <row r="138" spans="1:8" ht="62.4" x14ac:dyDescent="0.3">
      <c r="A138" s="74" t="s">
        <v>328</v>
      </c>
      <c r="B138" s="73" t="s">
        <v>316</v>
      </c>
      <c r="C138" s="69">
        <v>6200</v>
      </c>
      <c r="D138" s="81">
        <v>3000</v>
      </c>
      <c r="E138" s="83"/>
      <c r="F138" s="81">
        <v>0</v>
      </c>
      <c r="G138" s="84"/>
      <c r="H138" s="81">
        <v>0</v>
      </c>
    </row>
    <row r="139" spans="1:8" ht="62.4" x14ac:dyDescent="0.3">
      <c r="A139" s="74" t="s">
        <v>329</v>
      </c>
      <c r="B139" s="73" t="s">
        <v>316</v>
      </c>
      <c r="C139" s="81">
        <v>2200</v>
      </c>
      <c r="D139" s="81">
        <v>4600</v>
      </c>
      <c r="E139" s="83"/>
      <c r="F139" s="81">
        <v>4600</v>
      </c>
      <c r="G139" s="83"/>
      <c r="H139" s="81">
        <v>4600</v>
      </c>
    </row>
    <row r="140" spans="1:8" ht="62.4" x14ac:dyDescent="0.3">
      <c r="A140" s="74" t="s">
        <v>330</v>
      </c>
      <c r="B140" s="73" t="s">
        <v>316</v>
      </c>
      <c r="C140" s="72">
        <v>160</v>
      </c>
      <c r="D140" s="81">
        <v>100</v>
      </c>
      <c r="E140" s="84"/>
      <c r="F140" s="81">
        <v>100</v>
      </c>
      <c r="G140" s="84"/>
      <c r="H140" s="81">
        <v>100</v>
      </c>
    </row>
    <row r="141" spans="1:8" ht="62.4" x14ac:dyDescent="0.3">
      <c r="A141" s="74" t="s">
        <v>331</v>
      </c>
      <c r="B141" s="73" t="s">
        <v>316</v>
      </c>
      <c r="C141" s="69">
        <v>5992</v>
      </c>
      <c r="D141" s="81">
        <v>4550</v>
      </c>
      <c r="E141" s="83"/>
      <c r="F141" s="81">
        <v>3075.8</v>
      </c>
      <c r="G141" s="83"/>
      <c r="H141" s="81">
        <v>2079.3000000000002</v>
      </c>
    </row>
    <row r="142" spans="1:8" ht="62.4" x14ac:dyDescent="0.3">
      <c r="A142" s="74" t="s">
        <v>332</v>
      </c>
      <c r="B142" s="73" t="s">
        <v>316</v>
      </c>
      <c r="C142" s="72">
        <v>8</v>
      </c>
      <c r="D142" s="81">
        <v>5.7</v>
      </c>
      <c r="E142" s="83"/>
      <c r="F142" s="81">
        <v>7.1</v>
      </c>
      <c r="G142" s="83"/>
      <c r="H142" s="81">
        <v>4.9000000000000004</v>
      </c>
    </row>
    <row r="143" spans="1:8" ht="62.4" x14ac:dyDescent="0.3">
      <c r="A143" s="74" t="s">
        <v>333</v>
      </c>
      <c r="B143" s="87" t="s">
        <v>316</v>
      </c>
      <c r="C143" s="72">
        <v>10</v>
      </c>
      <c r="D143" s="81">
        <v>1.2</v>
      </c>
      <c r="E143" s="83"/>
      <c r="F143" s="81">
        <v>1.2</v>
      </c>
      <c r="G143" s="83"/>
      <c r="H143" s="81">
        <v>1.2</v>
      </c>
    </row>
    <row r="144" spans="1:8" ht="63.75" customHeight="1" x14ac:dyDescent="0.3">
      <c r="A144" s="74" t="s">
        <v>334</v>
      </c>
      <c r="B144" s="73" t="s">
        <v>316</v>
      </c>
      <c r="C144" s="69">
        <v>0</v>
      </c>
      <c r="D144" s="81">
        <v>0.4</v>
      </c>
      <c r="E144" s="83"/>
      <c r="F144" s="81">
        <v>0</v>
      </c>
      <c r="G144" s="83"/>
      <c r="H144" s="81">
        <v>0</v>
      </c>
    </row>
    <row r="145" spans="1:8" ht="63.75" customHeight="1" x14ac:dyDescent="0.3">
      <c r="A145" s="74" t="s">
        <v>335</v>
      </c>
      <c r="B145" s="73" t="s">
        <v>316</v>
      </c>
      <c r="C145" s="69">
        <v>100</v>
      </c>
      <c r="D145" s="69">
        <v>105.5</v>
      </c>
      <c r="E145" s="84"/>
      <c r="F145" s="69">
        <v>105.5</v>
      </c>
      <c r="G145" s="84"/>
      <c r="H145" s="69">
        <v>105.5</v>
      </c>
    </row>
    <row r="146" spans="1:8" ht="18" x14ac:dyDescent="0.35">
      <c r="A146" s="7" t="s">
        <v>336</v>
      </c>
      <c r="B146" s="2" t="s">
        <v>337</v>
      </c>
      <c r="C146" s="62">
        <f>SUM(C147:C153)</f>
        <v>211445.86000000002</v>
      </c>
      <c r="D146" s="62">
        <f>SUM(D147:D153)</f>
        <v>12533.6</v>
      </c>
      <c r="E146" s="78"/>
      <c r="F146" s="62">
        <f>SUM(F147:F153)</f>
        <v>15363.050000000001</v>
      </c>
      <c r="G146" s="78"/>
      <c r="H146" s="62">
        <f>SUM(H147:H153)</f>
        <v>12867.28</v>
      </c>
    </row>
    <row r="147" spans="1:8" ht="31.2" x14ac:dyDescent="0.35">
      <c r="A147" s="86" t="s">
        <v>338</v>
      </c>
      <c r="B147" s="73" t="s">
        <v>339</v>
      </c>
      <c r="C147" s="81">
        <v>18.600000000000001</v>
      </c>
      <c r="D147" s="81">
        <v>0</v>
      </c>
      <c r="E147" s="78"/>
      <c r="F147" s="81">
        <v>0</v>
      </c>
      <c r="G147" s="78"/>
      <c r="H147" s="81">
        <v>0</v>
      </c>
    </row>
    <row r="148" spans="1:8" ht="31.2" x14ac:dyDescent="0.35">
      <c r="A148" s="79" t="s">
        <v>340</v>
      </c>
      <c r="B148" s="87" t="s">
        <v>339</v>
      </c>
      <c r="C148" s="81">
        <v>208</v>
      </c>
      <c r="D148" s="81">
        <v>217</v>
      </c>
      <c r="E148" s="64"/>
      <c r="F148" s="81">
        <v>226</v>
      </c>
      <c r="G148" s="64"/>
      <c r="H148" s="81">
        <v>236</v>
      </c>
    </row>
    <row r="149" spans="1:8" ht="31.2" x14ac:dyDescent="0.35">
      <c r="A149" s="79" t="s">
        <v>341</v>
      </c>
      <c r="B149" s="87" t="s">
        <v>339</v>
      </c>
      <c r="C149" s="81">
        <v>620</v>
      </c>
      <c r="D149" s="81">
        <v>0</v>
      </c>
      <c r="E149" s="64"/>
      <c r="F149" s="81">
        <v>0</v>
      </c>
      <c r="G149" s="64"/>
      <c r="H149" s="81">
        <v>0</v>
      </c>
    </row>
    <row r="150" spans="1:8" ht="31.2" x14ac:dyDescent="0.35">
      <c r="A150" s="79" t="s">
        <v>342</v>
      </c>
      <c r="B150" s="87" t="s">
        <v>339</v>
      </c>
      <c r="C150" s="81">
        <v>3.6</v>
      </c>
      <c r="D150" s="81">
        <v>0</v>
      </c>
      <c r="E150" s="64"/>
      <c r="F150" s="81">
        <v>0</v>
      </c>
      <c r="G150" s="64"/>
      <c r="H150" s="81">
        <v>0</v>
      </c>
    </row>
    <row r="151" spans="1:8" ht="31.2" x14ac:dyDescent="0.35">
      <c r="A151" s="79" t="s">
        <v>343</v>
      </c>
      <c r="B151" s="73" t="s">
        <v>339</v>
      </c>
      <c r="C151" s="81">
        <v>256.74</v>
      </c>
      <c r="D151" s="81">
        <v>0</v>
      </c>
      <c r="E151" s="64"/>
      <c r="F151" s="81">
        <v>0</v>
      </c>
      <c r="G151" s="64"/>
      <c r="H151" s="81">
        <v>0</v>
      </c>
    </row>
    <row r="152" spans="1:8" ht="31.2" x14ac:dyDescent="0.3">
      <c r="A152" s="74" t="s">
        <v>344</v>
      </c>
      <c r="B152" s="73" t="s">
        <v>339</v>
      </c>
      <c r="C152" s="81">
        <v>210338.92</v>
      </c>
      <c r="D152" s="81">
        <v>12215.32</v>
      </c>
      <c r="E152" s="83"/>
      <c r="F152" s="92">
        <v>15035.77</v>
      </c>
      <c r="G152" s="83"/>
      <c r="H152" s="81">
        <v>12530</v>
      </c>
    </row>
    <row r="153" spans="1:8" ht="31.2" x14ac:dyDescent="0.35">
      <c r="A153" s="74" t="s">
        <v>345</v>
      </c>
      <c r="B153" s="73" t="s">
        <v>339</v>
      </c>
      <c r="C153" s="81">
        <v>0</v>
      </c>
      <c r="D153" s="81">
        <v>101.28</v>
      </c>
      <c r="E153" s="64"/>
      <c r="F153" s="81">
        <v>101.28</v>
      </c>
      <c r="G153" s="64"/>
      <c r="H153" s="81">
        <v>101.28</v>
      </c>
    </row>
    <row r="154" spans="1:8" ht="18" x14ac:dyDescent="0.35">
      <c r="A154" s="74"/>
      <c r="B154" s="93"/>
      <c r="C154" s="94"/>
      <c r="D154" s="81"/>
      <c r="E154" s="84"/>
      <c r="F154" s="81"/>
      <c r="G154" s="84"/>
      <c r="H154" s="81"/>
    </row>
    <row r="155" spans="1:8" ht="15.6" x14ac:dyDescent="0.3">
      <c r="A155" s="74"/>
      <c r="B155" s="93"/>
      <c r="C155" s="95"/>
      <c r="D155" s="81"/>
      <c r="E155" s="84"/>
      <c r="F155" s="81"/>
      <c r="G155" s="84"/>
      <c r="H155" s="81"/>
    </row>
    <row r="156" spans="1:8" ht="15.6" x14ac:dyDescent="0.3">
      <c r="A156" s="74"/>
      <c r="B156" s="93"/>
      <c r="C156" s="93"/>
      <c r="D156" s="81"/>
      <c r="E156" s="84"/>
      <c r="F156" s="81"/>
      <c r="G156" s="84"/>
      <c r="H156" s="81"/>
    </row>
  </sheetData>
  <autoFilter ref="A4:K153"/>
  <mergeCells count="2">
    <mergeCell ref="A1:D1"/>
    <mergeCell ref="A2:D2"/>
  </mergeCells>
  <dataValidations count="1">
    <dataValidation type="decimal" showInputMessage="1" showErrorMessage="1" sqref="F152">
      <formula1>-7.92281625142643E+28</formula1>
      <formula2>7.92281625142643E+28</formula2>
    </dataValidation>
  </dataValidations>
  <pageMargins left="0.59055118110236227" right="0.19685039370078741" top="0.32" bottom="0.15748031496062992" header="0.15748031496062992" footer="0.23622047244094491"/>
  <pageSetup paperSize="9" scale="85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topLeftCell="A88" zoomScale="95" zoomScaleNormal="95" workbookViewId="0">
      <selection activeCell="B103" sqref="B103"/>
    </sheetView>
  </sheetViews>
  <sheetFormatPr defaultRowHeight="13.2" x14ac:dyDescent="0.25"/>
  <cols>
    <col min="1" max="1" width="29.5546875" style="19" customWidth="1"/>
    <col min="2" max="2" width="47.44140625" customWidth="1"/>
    <col min="3" max="3" width="23.88671875" customWidth="1"/>
    <col min="4" max="4" width="24.5546875" customWidth="1"/>
    <col min="5" max="5" width="12.44140625" customWidth="1"/>
    <col min="6" max="6" width="27.5546875" customWidth="1"/>
    <col min="7" max="7" width="14.109375" customWidth="1"/>
  </cols>
  <sheetData>
    <row r="1" spans="1:4" ht="70.5" customHeight="1" x14ac:dyDescent="0.35">
      <c r="A1" s="11"/>
      <c r="B1" s="12"/>
      <c r="C1" s="100" t="s">
        <v>358</v>
      </c>
      <c r="D1" s="100"/>
    </row>
    <row r="2" spans="1:4" ht="18" customHeight="1" x14ac:dyDescent="0.35">
      <c r="A2" s="11"/>
      <c r="B2" s="12"/>
      <c r="C2" s="4"/>
    </row>
    <row r="3" spans="1:4" ht="43.5" customHeight="1" x14ac:dyDescent="0.3">
      <c r="A3" s="97" t="s">
        <v>355</v>
      </c>
      <c r="B3" s="97"/>
      <c r="C3" s="97"/>
    </row>
    <row r="4" spans="1:4" ht="18" thickBot="1" x14ac:dyDescent="0.35">
      <c r="A4" s="99" t="s">
        <v>36</v>
      </c>
      <c r="B4" s="99"/>
      <c r="C4" s="99"/>
    </row>
    <row r="5" spans="1:4" ht="18.600000000000001" thickBot="1" x14ac:dyDescent="0.4">
      <c r="A5" s="13" t="s">
        <v>0</v>
      </c>
      <c r="B5" s="14" t="s">
        <v>1</v>
      </c>
      <c r="C5" s="15" t="s">
        <v>81</v>
      </c>
      <c r="D5" s="15" t="s">
        <v>156</v>
      </c>
    </row>
    <row r="6" spans="1:4" ht="18" x14ac:dyDescent="0.25">
      <c r="A6" s="16">
        <v>1</v>
      </c>
      <c r="B6" s="8">
        <v>2</v>
      </c>
      <c r="C6" s="35">
        <v>3</v>
      </c>
      <c r="D6" s="35">
        <v>4</v>
      </c>
    </row>
    <row r="7" spans="1:4" ht="17.399999999999999" x14ac:dyDescent="0.3">
      <c r="A7" s="20" t="s">
        <v>2</v>
      </c>
      <c r="B7" s="6" t="s">
        <v>3</v>
      </c>
      <c r="C7" s="21">
        <f>SUM(C8:C30)</f>
        <v>41555844310</v>
      </c>
      <c r="D7" s="21">
        <f>SUM(D8:D30)</f>
        <v>44093531000</v>
      </c>
    </row>
    <row r="8" spans="1:4" ht="18" x14ac:dyDescent="0.35">
      <c r="A8" s="22" t="s">
        <v>151</v>
      </c>
      <c r="B8" s="2" t="s">
        <v>150</v>
      </c>
      <c r="C8" s="23">
        <v>6800000000</v>
      </c>
      <c r="D8" s="23">
        <v>7220000000</v>
      </c>
    </row>
    <row r="9" spans="1:4" ht="18" x14ac:dyDescent="0.35">
      <c r="A9" s="24" t="s">
        <v>4</v>
      </c>
      <c r="B9" s="2" t="s">
        <v>37</v>
      </c>
      <c r="C9" s="23">
        <v>19168489000</v>
      </c>
      <c r="D9" s="23">
        <v>20450624000</v>
      </c>
    </row>
    <row r="10" spans="1:4" ht="54" x14ac:dyDescent="0.35">
      <c r="A10" s="22" t="s">
        <v>5</v>
      </c>
      <c r="B10" s="2" t="s">
        <v>18</v>
      </c>
      <c r="C10" s="25">
        <v>6227265740</v>
      </c>
      <c r="D10" s="25">
        <v>6645505530</v>
      </c>
    </row>
    <row r="11" spans="1:4" ht="36" x14ac:dyDescent="0.35">
      <c r="A11" s="22" t="s">
        <v>6</v>
      </c>
      <c r="B11" s="3" t="s">
        <v>29</v>
      </c>
      <c r="C11" s="26">
        <v>3680133000</v>
      </c>
      <c r="D11" s="26">
        <v>4002672000</v>
      </c>
    </row>
    <row r="12" spans="1:4" ht="18" x14ac:dyDescent="0.35">
      <c r="A12" s="22" t="s">
        <v>28</v>
      </c>
      <c r="B12" s="3" t="s">
        <v>27</v>
      </c>
      <c r="C12" s="27">
        <v>1876700000</v>
      </c>
      <c r="D12" s="27">
        <v>1952800000</v>
      </c>
    </row>
    <row r="13" spans="1:4" ht="18" x14ac:dyDescent="0.35">
      <c r="A13" s="22" t="s">
        <v>38</v>
      </c>
      <c r="B13" s="3" t="s">
        <v>39</v>
      </c>
      <c r="C13" s="27">
        <v>639528000</v>
      </c>
      <c r="D13" s="27">
        <v>661184000</v>
      </c>
    </row>
    <row r="14" spans="1:4" ht="18" x14ac:dyDescent="0.35">
      <c r="A14" s="22" t="s">
        <v>32</v>
      </c>
      <c r="B14" s="3" t="s">
        <v>33</v>
      </c>
      <c r="C14" s="27">
        <v>14784000</v>
      </c>
      <c r="D14" s="27">
        <v>14784000</v>
      </c>
    </row>
    <row r="15" spans="1:4" ht="18" x14ac:dyDescent="0.35">
      <c r="A15" s="22" t="s">
        <v>26</v>
      </c>
      <c r="B15" s="2" t="s">
        <v>30</v>
      </c>
      <c r="C15" s="27">
        <v>250921000</v>
      </c>
      <c r="D15" s="27">
        <v>266446000</v>
      </c>
    </row>
    <row r="16" spans="1:4" ht="72" x14ac:dyDescent="0.35">
      <c r="A16" s="22" t="s">
        <v>73</v>
      </c>
      <c r="B16" s="2" t="s">
        <v>74</v>
      </c>
      <c r="C16" s="27">
        <v>4800000</v>
      </c>
      <c r="D16" s="27">
        <v>4800000</v>
      </c>
    </row>
    <row r="17" spans="1:7" ht="18" x14ac:dyDescent="0.35">
      <c r="A17" s="22" t="s">
        <v>7</v>
      </c>
      <c r="B17" s="2" t="s">
        <v>19</v>
      </c>
      <c r="C17" s="28">
        <v>323454920</v>
      </c>
      <c r="D17" s="28">
        <v>322299720</v>
      </c>
    </row>
    <row r="18" spans="1:7" ht="60.75" customHeight="1" x14ac:dyDescent="0.35">
      <c r="A18" s="22" t="s">
        <v>34</v>
      </c>
      <c r="B18" s="2" t="s">
        <v>35</v>
      </c>
      <c r="C18" s="28">
        <v>10000</v>
      </c>
      <c r="D18" s="28">
        <v>1000</v>
      </c>
    </row>
    <row r="19" spans="1:7" ht="129" customHeight="1" x14ac:dyDescent="0.35">
      <c r="A19" s="22" t="s">
        <v>8</v>
      </c>
      <c r="B19" s="2" t="s">
        <v>9</v>
      </c>
      <c r="C19" s="27">
        <v>46501700</v>
      </c>
      <c r="D19" s="27">
        <v>46823800</v>
      </c>
    </row>
    <row r="20" spans="1:7" ht="149.25" customHeight="1" x14ac:dyDescent="0.35">
      <c r="A20" s="22" t="s">
        <v>31</v>
      </c>
      <c r="B20" s="2" t="s">
        <v>82</v>
      </c>
      <c r="C20" s="27">
        <v>333501080</v>
      </c>
      <c r="D20" s="27">
        <v>346841120</v>
      </c>
    </row>
    <row r="21" spans="1:7" ht="144" x14ac:dyDescent="0.35">
      <c r="A21" s="22" t="s">
        <v>10</v>
      </c>
      <c r="B21" s="2" t="s">
        <v>17</v>
      </c>
      <c r="C21" s="27">
        <v>5100</v>
      </c>
      <c r="D21" s="27">
        <v>5100</v>
      </c>
    </row>
    <row r="22" spans="1:7" ht="72" x14ac:dyDescent="0.35">
      <c r="A22" s="22" t="s">
        <v>15</v>
      </c>
      <c r="B22" s="29" t="s">
        <v>16</v>
      </c>
      <c r="C22" s="27">
        <v>90000000</v>
      </c>
      <c r="D22" s="27">
        <v>90000000</v>
      </c>
    </row>
    <row r="23" spans="1:7" ht="217.5" customHeight="1" x14ac:dyDescent="0.35">
      <c r="A23" s="7" t="s">
        <v>149</v>
      </c>
      <c r="B23" s="38" t="s">
        <v>148</v>
      </c>
      <c r="C23" s="27">
        <v>72520</v>
      </c>
      <c r="D23" s="27">
        <v>72520</v>
      </c>
    </row>
    <row r="24" spans="1:7" ht="108" x14ac:dyDescent="0.35">
      <c r="A24" s="22" t="s">
        <v>11</v>
      </c>
      <c r="B24" s="2" t="s">
        <v>12</v>
      </c>
      <c r="C24" s="27">
        <v>271251000</v>
      </c>
      <c r="D24" s="27">
        <v>272200270</v>
      </c>
    </row>
    <row r="25" spans="1:7" ht="36" x14ac:dyDescent="0.35">
      <c r="A25" s="22" t="s">
        <v>40</v>
      </c>
      <c r="B25" s="9" t="s">
        <v>41</v>
      </c>
      <c r="C25" s="27">
        <v>79280440</v>
      </c>
      <c r="D25" s="27">
        <v>79237210</v>
      </c>
    </row>
    <row r="26" spans="1:7" ht="54" x14ac:dyDescent="0.35">
      <c r="A26" s="22" t="s">
        <v>20</v>
      </c>
      <c r="B26" s="2" t="s">
        <v>21</v>
      </c>
      <c r="C26" s="27">
        <v>69195160</v>
      </c>
      <c r="D26" s="27">
        <v>41683240</v>
      </c>
    </row>
    <row r="27" spans="1:7" ht="36" x14ac:dyDescent="0.35">
      <c r="A27" s="22" t="s">
        <v>22</v>
      </c>
      <c r="B27" s="1" t="s">
        <v>24</v>
      </c>
      <c r="C27" s="27">
        <v>985101180</v>
      </c>
      <c r="D27" s="27">
        <v>985101180</v>
      </c>
    </row>
    <row r="28" spans="1:7" ht="18" x14ac:dyDescent="0.35">
      <c r="A28" s="22" t="s">
        <v>23</v>
      </c>
      <c r="B28" s="1" t="s">
        <v>25</v>
      </c>
      <c r="C28" s="27">
        <v>42490090</v>
      </c>
      <c r="D28" s="27">
        <v>44400090</v>
      </c>
    </row>
    <row r="29" spans="1:7" ht="27" customHeight="1" x14ac:dyDescent="0.35">
      <c r="A29" s="22" t="s">
        <v>13</v>
      </c>
      <c r="B29" s="2" t="s">
        <v>14</v>
      </c>
      <c r="C29" s="30">
        <v>636997330</v>
      </c>
      <c r="D29" s="30">
        <v>633182940</v>
      </c>
    </row>
    <row r="30" spans="1:7" ht="27" customHeight="1" x14ac:dyDescent="0.35">
      <c r="A30" s="22" t="s">
        <v>42</v>
      </c>
      <c r="B30" s="9" t="s">
        <v>43</v>
      </c>
      <c r="C30" s="30">
        <v>15363050</v>
      </c>
      <c r="D30" s="30">
        <v>12867280</v>
      </c>
    </row>
    <row r="31" spans="1:7" s="18" customFormat="1" ht="17.399999999999999" x14ac:dyDescent="0.25">
      <c r="A31" s="31" t="s">
        <v>44</v>
      </c>
      <c r="B31" s="17" t="s">
        <v>45</v>
      </c>
      <c r="C31" s="32">
        <f>C32+C36+C57+C84</f>
        <v>141033901520</v>
      </c>
      <c r="D31" s="32">
        <f>D32+D36+D57+D84</f>
        <v>66203215020</v>
      </c>
      <c r="E31"/>
      <c r="F31"/>
      <c r="G31"/>
    </row>
    <row r="32" spans="1:7" s="18" customFormat="1" ht="34.799999999999997" x14ac:dyDescent="0.25">
      <c r="A32" s="31" t="s">
        <v>354</v>
      </c>
      <c r="B32" s="17" t="s">
        <v>71</v>
      </c>
      <c r="C32" s="32">
        <f>SUM(C33:C35)</f>
        <v>42456698000</v>
      </c>
      <c r="D32" s="32">
        <f>SUM(D33:D35)</f>
        <v>38847435000</v>
      </c>
      <c r="E32"/>
      <c r="F32"/>
      <c r="G32"/>
    </row>
    <row r="33" spans="1:7" s="18" customFormat="1" ht="54" x14ac:dyDescent="0.25">
      <c r="A33" s="37" t="s">
        <v>147</v>
      </c>
      <c r="B33" s="36" t="s">
        <v>46</v>
      </c>
      <c r="C33" s="33">
        <v>19872802600</v>
      </c>
      <c r="D33" s="33">
        <v>20418974300</v>
      </c>
      <c r="E33"/>
      <c r="F33"/>
      <c r="G33"/>
    </row>
    <row r="34" spans="1:7" s="18" customFormat="1" ht="90" x14ac:dyDescent="0.25">
      <c r="A34" s="37" t="s">
        <v>146</v>
      </c>
      <c r="B34" s="36" t="s">
        <v>145</v>
      </c>
      <c r="C34" s="33">
        <v>781078200</v>
      </c>
      <c r="D34" s="33">
        <v>781078200</v>
      </c>
      <c r="E34"/>
      <c r="F34"/>
      <c r="G34"/>
    </row>
    <row r="35" spans="1:7" s="18" customFormat="1" ht="54" x14ac:dyDescent="0.25">
      <c r="A35" s="37" t="s">
        <v>351</v>
      </c>
      <c r="B35" s="36" t="s">
        <v>352</v>
      </c>
      <c r="C35" s="33">
        <f>17262480700+4540336500</f>
        <v>21802817200</v>
      </c>
      <c r="D35" s="33">
        <f>16716308500+931074000</f>
        <v>17647382500</v>
      </c>
      <c r="E35"/>
      <c r="F35"/>
      <c r="G35"/>
    </row>
    <row r="36" spans="1:7" s="18" customFormat="1" ht="52.2" x14ac:dyDescent="0.25">
      <c r="A36" s="31" t="s">
        <v>353</v>
      </c>
      <c r="B36" s="17" t="s">
        <v>47</v>
      </c>
      <c r="C36" s="32">
        <f>SUM(C37:C56)</f>
        <v>94180780700</v>
      </c>
      <c r="D36" s="32">
        <f>SUM(D37:D56)</f>
        <v>22916007100</v>
      </c>
    </row>
    <row r="37" spans="1:7" s="18" customFormat="1" ht="72" x14ac:dyDescent="0.25">
      <c r="A37" s="37" t="s">
        <v>152</v>
      </c>
      <c r="B37" s="36" t="s">
        <v>153</v>
      </c>
      <c r="C37" s="33"/>
      <c r="D37" s="33">
        <v>20439800</v>
      </c>
    </row>
    <row r="38" spans="1:7" s="18" customFormat="1" ht="126" x14ac:dyDescent="0.25">
      <c r="A38" s="37" t="s">
        <v>144</v>
      </c>
      <c r="B38" s="36" t="s">
        <v>70</v>
      </c>
      <c r="C38" s="33">
        <v>62887000</v>
      </c>
      <c r="D38" s="33">
        <v>62887000</v>
      </c>
    </row>
    <row r="39" spans="1:7" s="18" customFormat="1" ht="108" x14ac:dyDescent="0.25">
      <c r="A39" s="37" t="s">
        <v>143</v>
      </c>
      <c r="B39" s="36" t="s">
        <v>142</v>
      </c>
      <c r="C39" s="33">
        <v>1138719100</v>
      </c>
      <c r="D39" s="33">
        <v>1179405600</v>
      </c>
    </row>
    <row r="40" spans="1:7" s="18" customFormat="1" ht="108" x14ac:dyDescent="0.25">
      <c r="A40" s="37" t="s">
        <v>141</v>
      </c>
      <c r="B40" s="36" t="s">
        <v>140</v>
      </c>
      <c r="C40" s="33">
        <v>4190893500</v>
      </c>
      <c r="D40" s="33">
        <v>1158471500</v>
      </c>
    </row>
    <row r="41" spans="1:7" s="18" customFormat="1" ht="198" x14ac:dyDescent="0.25">
      <c r="A41" s="37" t="s">
        <v>139</v>
      </c>
      <c r="B41" s="36" t="s">
        <v>138</v>
      </c>
      <c r="C41" s="33">
        <v>3523550000</v>
      </c>
      <c r="D41" s="33">
        <v>1218104000</v>
      </c>
    </row>
    <row r="42" spans="1:7" s="18" customFormat="1" ht="90" x14ac:dyDescent="0.25">
      <c r="A42" s="37" t="s">
        <v>137</v>
      </c>
      <c r="B42" s="36" t="s">
        <v>136</v>
      </c>
      <c r="C42" s="33">
        <v>9271400</v>
      </c>
      <c r="D42" s="33">
        <v>5967900</v>
      </c>
    </row>
    <row r="43" spans="1:7" s="18" customFormat="1" ht="104.25" customHeight="1" x14ac:dyDescent="0.25">
      <c r="A43" s="37" t="s">
        <v>346</v>
      </c>
      <c r="B43" s="36" t="s">
        <v>347</v>
      </c>
      <c r="C43" s="33"/>
      <c r="D43" s="33">
        <v>17136300</v>
      </c>
    </row>
    <row r="44" spans="1:7" s="18" customFormat="1" ht="90" x14ac:dyDescent="0.25">
      <c r="A44" s="37" t="s">
        <v>135</v>
      </c>
      <c r="B44" s="36" t="s">
        <v>76</v>
      </c>
      <c r="C44" s="33">
        <f>52747700+45000000+3999800</f>
        <v>101747500</v>
      </c>
      <c r="D44" s="33">
        <f>52747700+45000000+3999800</f>
        <v>101747500</v>
      </c>
    </row>
    <row r="45" spans="1:7" s="18" customFormat="1" ht="162" x14ac:dyDescent="0.25">
      <c r="A45" s="37" t="s">
        <v>134</v>
      </c>
      <c r="B45" s="36" t="s">
        <v>83</v>
      </c>
      <c r="C45" s="33">
        <v>50201600</v>
      </c>
      <c r="D45" s="33">
        <v>50201600</v>
      </c>
    </row>
    <row r="46" spans="1:7" s="18" customFormat="1" ht="90" x14ac:dyDescent="0.25">
      <c r="A46" s="37" t="s">
        <v>133</v>
      </c>
      <c r="B46" s="36" t="s">
        <v>132</v>
      </c>
      <c r="C46" s="33">
        <v>9754500</v>
      </c>
      <c r="D46" s="33">
        <v>9570100</v>
      </c>
    </row>
    <row r="47" spans="1:7" s="18" customFormat="1" ht="108" x14ac:dyDescent="0.25">
      <c r="A47" s="37" t="s">
        <v>131</v>
      </c>
      <c r="B47" s="36" t="s">
        <v>84</v>
      </c>
      <c r="C47" s="33">
        <v>330371300</v>
      </c>
      <c r="D47" s="33"/>
    </row>
    <row r="48" spans="1:7" s="18" customFormat="1" ht="144" x14ac:dyDescent="0.25">
      <c r="A48" s="37" t="s">
        <v>130</v>
      </c>
      <c r="B48" s="36" t="s">
        <v>85</v>
      </c>
      <c r="C48" s="33">
        <v>74843600</v>
      </c>
      <c r="D48" s="33">
        <v>79750900</v>
      </c>
    </row>
    <row r="49" spans="1:4" s="18" customFormat="1" ht="108" x14ac:dyDescent="0.25">
      <c r="A49" s="37" t="s">
        <v>129</v>
      </c>
      <c r="B49" s="36" t="s">
        <v>62</v>
      </c>
      <c r="C49" s="33">
        <v>143513100</v>
      </c>
      <c r="D49" s="33">
        <v>143513100</v>
      </c>
    </row>
    <row r="50" spans="1:4" s="18" customFormat="1" ht="72" x14ac:dyDescent="0.25">
      <c r="A50" s="37" t="s">
        <v>128</v>
      </c>
      <c r="B50" s="36" t="s">
        <v>68</v>
      </c>
      <c r="C50" s="33">
        <v>34103700</v>
      </c>
      <c r="D50" s="33">
        <v>34103700</v>
      </c>
    </row>
    <row r="51" spans="1:4" s="18" customFormat="1" ht="90" x14ac:dyDescent="0.25">
      <c r="A51" s="37" t="s">
        <v>127</v>
      </c>
      <c r="B51" s="36" t="s">
        <v>69</v>
      </c>
      <c r="C51" s="33">
        <v>1951295000</v>
      </c>
      <c r="D51" s="33">
        <v>1651295000</v>
      </c>
    </row>
    <row r="52" spans="1:4" s="18" customFormat="1" ht="72" x14ac:dyDescent="0.25">
      <c r="A52" s="37" t="s">
        <v>126</v>
      </c>
      <c r="B52" s="36" t="s">
        <v>86</v>
      </c>
      <c r="C52" s="33">
        <f>23229400+3172100</f>
        <v>26401500</v>
      </c>
      <c r="D52" s="33">
        <f>7539100+2262100</f>
        <v>9801200</v>
      </c>
    </row>
    <row r="53" spans="1:4" s="18" customFormat="1" ht="90" x14ac:dyDescent="0.25">
      <c r="A53" s="37" t="s">
        <v>125</v>
      </c>
      <c r="B53" s="36" t="s">
        <v>87</v>
      </c>
      <c r="C53" s="33">
        <v>308701000</v>
      </c>
      <c r="D53" s="33">
        <v>166236300</v>
      </c>
    </row>
    <row r="54" spans="1:4" s="18" customFormat="1" ht="108" x14ac:dyDescent="0.25">
      <c r="A54" s="37" t="s">
        <v>154</v>
      </c>
      <c r="B54" s="36" t="s">
        <v>155</v>
      </c>
      <c r="C54" s="33"/>
      <c r="D54" s="33">
        <v>449600000</v>
      </c>
    </row>
    <row r="55" spans="1:4" s="18" customFormat="1" ht="180" x14ac:dyDescent="0.25">
      <c r="A55" s="37" t="s">
        <v>124</v>
      </c>
      <c r="B55" s="36" t="s">
        <v>123</v>
      </c>
      <c r="C55" s="33">
        <v>82070371000</v>
      </c>
      <c r="D55" s="33">
        <v>16534131000</v>
      </c>
    </row>
    <row r="56" spans="1:4" s="18" customFormat="1" ht="144" x14ac:dyDescent="0.25">
      <c r="A56" s="37" t="s">
        <v>122</v>
      </c>
      <c r="B56" s="36" t="s">
        <v>350</v>
      </c>
      <c r="C56" s="33">
        <v>154155900</v>
      </c>
      <c r="D56" s="33">
        <v>23644600</v>
      </c>
    </row>
    <row r="57" spans="1:4" s="18" customFormat="1" ht="34.799999999999997" x14ac:dyDescent="0.25">
      <c r="A57" s="31" t="s">
        <v>356</v>
      </c>
      <c r="B57" s="17" t="s">
        <v>72</v>
      </c>
      <c r="C57" s="32">
        <f>SUM(C58:C83)</f>
        <v>4197240900</v>
      </c>
      <c r="D57" s="32">
        <f>SUM(D58:D83)</f>
        <v>4240591000</v>
      </c>
    </row>
    <row r="58" spans="1:4" s="18" customFormat="1" ht="90" x14ac:dyDescent="0.25">
      <c r="A58" s="37" t="s">
        <v>121</v>
      </c>
      <c r="B58" s="36" t="s">
        <v>51</v>
      </c>
      <c r="C58" s="33">
        <v>42745400</v>
      </c>
      <c r="D58" s="33">
        <v>42745400</v>
      </c>
    </row>
    <row r="59" spans="1:4" s="18" customFormat="1" ht="126" x14ac:dyDescent="0.25">
      <c r="A59" s="37" t="s">
        <v>120</v>
      </c>
      <c r="B59" s="36" t="s">
        <v>77</v>
      </c>
      <c r="C59" s="33">
        <v>831300</v>
      </c>
      <c r="D59" s="33">
        <v>875700</v>
      </c>
    </row>
    <row r="60" spans="1:4" s="18" customFormat="1" ht="72" x14ac:dyDescent="0.25">
      <c r="A60" s="37" t="s">
        <v>119</v>
      </c>
      <c r="B60" s="36" t="s">
        <v>52</v>
      </c>
      <c r="C60" s="33">
        <v>21632400</v>
      </c>
      <c r="D60" s="33">
        <v>21632400</v>
      </c>
    </row>
    <row r="61" spans="1:4" s="18" customFormat="1" ht="72" x14ac:dyDescent="0.25">
      <c r="A61" s="37" t="s">
        <v>118</v>
      </c>
      <c r="B61" s="36" t="s">
        <v>80</v>
      </c>
      <c r="C61" s="33">
        <v>176869000</v>
      </c>
      <c r="D61" s="33">
        <v>177480900</v>
      </c>
    </row>
    <row r="62" spans="1:4" s="18" customFormat="1" ht="126" x14ac:dyDescent="0.25">
      <c r="A62" s="37" t="s">
        <v>117</v>
      </c>
      <c r="B62" s="36" t="s">
        <v>88</v>
      </c>
      <c r="C62" s="33">
        <v>2710000</v>
      </c>
      <c r="D62" s="33">
        <v>2788700</v>
      </c>
    </row>
    <row r="63" spans="1:4" s="18" customFormat="1" ht="126" x14ac:dyDescent="0.25">
      <c r="A63" s="37" t="s">
        <v>116</v>
      </c>
      <c r="B63" s="36" t="s">
        <v>55</v>
      </c>
      <c r="C63" s="33">
        <v>35964600</v>
      </c>
      <c r="D63" s="33">
        <v>38784500</v>
      </c>
    </row>
    <row r="64" spans="1:4" s="18" customFormat="1" ht="162" x14ac:dyDescent="0.25">
      <c r="A64" s="37" t="s">
        <v>115</v>
      </c>
      <c r="B64" s="36" t="s">
        <v>114</v>
      </c>
      <c r="C64" s="33">
        <v>2001600</v>
      </c>
      <c r="D64" s="33">
        <v>1976000</v>
      </c>
    </row>
    <row r="65" spans="1:4" s="18" customFormat="1" ht="126" x14ac:dyDescent="0.25">
      <c r="A65" s="37" t="s">
        <v>113</v>
      </c>
      <c r="B65" s="36" t="s">
        <v>49</v>
      </c>
      <c r="C65" s="33">
        <v>95561400</v>
      </c>
      <c r="D65" s="33">
        <v>99385200</v>
      </c>
    </row>
    <row r="66" spans="1:4" s="18" customFormat="1" ht="90" x14ac:dyDescent="0.25">
      <c r="A66" s="37" t="s">
        <v>112</v>
      </c>
      <c r="B66" s="36" t="s">
        <v>111</v>
      </c>
      <c r="C66" s="33">
        <v>25703200</v>
      </c>
      <c r="D66" s="33">
        <v>25706800</v>
      </c>
    </row>
    <row r="67" spans="1:4" s="18" customFormat="1" ht="144" x14ac:dyDescent="0.25">
      <c r="A67" s="37" t="s">
        <v>110</v>
      </c>
      <c r="B67" s="36" t="s">
        <v>109</v>
      </c>
      <c r="C67" s="33">
        <v>135456200</v>
      </c>
      <c r="D67" s="33">
        <v>135455700</v>
      </c>
    </row>
    <row r="68" spans="1:4" s="18" customFormat="1" ht="126" x14ac:dyDescent="0.25">
      <c r="A68" s="37" t="s">
        <v>108</v>
      </c>
      <c r="B68" s="36" t="s">
        <v>63</v>
      </c>
      <c r="C68" s="33">
        <v>27000</v>
      </c>
      <c r="D68" s="33">
        <v>27700</v>
      </c>
    </row>
    <row r="69" spans="1:4" s="18" customFormat="1" ht="72" x14ac:dyDescent="0.25">
      <c r="A69" s="37" t="s">
        <v>107</v>
      </c>
      <c r="B69" s="36" t="s">
        <v>48</v>
      </c>
      <c r="C69" s="33">
        <v>565402000</v>
      </c>
      <c r="D69" s="33">
        <v>565402000</v>
      </c>
    </row>
    <row r="70" spans="1:4" s="18" customFormat="1" ht="90" x14ac:dyDescent="0.25">
      <c r="A70" s="37" t="s">
        <v>106</v>
      </c>
      <c r="B70" s="36" t="s">
        <v>53</v>
      </c>
      <c r="C70" s="33">
        <v>13542800</v>
      </c>
      <c r="D70" s="33">
        <v>14273200</v>
      </c>
    </row>
    <row r="71" spans="1:4" s="18" customFormat="1" ht="144" x14ac:dyDescent="0.25">
      <c r="A71" s="37" t="s">
        <v>105</v>
      </c>
      <c r="B71" s="36" t="s">
        <v>66</v>
      </c>
      <c r="C71" s="33">
        <v>15024500</v>
      </c>
      <c r="D71" s="33">
        <v>15598000</v>
      </c>
    </row>
    <row r="72" spans="1:4" s="18" customFormat="1" ht="126" x14ac:dyDescent="0.25">
      <c r="A72" s="37" t="s">
        <v>104</v>
      </c>
      <c r="B72" s="36" t="s">
        <v>50</v>
      </c>
      <c r="C72" s="33">
        <v>136500</v>
      </c>
      <c r="D72" s="33">
        <v>136500</v>
      </c>
    </row>
    <row r="73" spans="1:4" s="18" customFormat="1" ht="90" x14ac:dyDescent="0.25">
      <c r="A73" s="37" t="s">
        <v>103</v>
      </c>
      <c r="B73" s="36" t="s">
        <v>64</v>
      </c>
      <c r="C73" s="33">
        <v>340220200</v>
      </c>
      <c r="D73" s="33">
        <v>340922300</v>
      </c>
    </row>
    <row r="74" spans="1:4" s="18" customFormat="1" ht="180" x14ac:dyDescent="0.25">
      <c r="A74" s="37" t="s">
        <v>102</v>
      </c>
      <c r="B74" s="36" t="s">
        <v>54</v>
      </c>
      <c r="C74" s="33">
        <v>1278456500</v>
      </c>
      <c r="D74" s="33">
        <v>1327074100</v>
      </c>
    </row>
    <row r="75" spans="1:4" s="18" customFormat="1" ht="90" x14ac:dyDescent="0.25">
      <c r="A75" s="37" t="s">
        <v>101</v>
      </c>
      <c r="B75" s="36" t="s">
        <v>65</v>
      </c>
      <c r="C75" s="33">
        <v>46039200</v>
      </c>
      <c r="D75" s="33">
        <v>46683400</v>
      </c>
    </row>
    <row r="76" spans="1:4" s="18" customFormat="1" ht="90" x14ac:dyDescent="0.25">
      <c r="A76" s="37" t="s">
        <v>100</v>
      </c>
      <c r="B76" s="36" t="s">
        <v>56</v>
      </c>
      <c r="C76" s="33">
        <v>30581100</v>
      </c>
      <c r="D76" s="33">
        <v>30637700</v>
      </c>
    </row>
    <row r="77" spans="1:4" s="18" customFormat="1" ht="115.5" customHeight="1" x14ac:dyDescent="0.25">
      <c r="A77" s="37" t="s">
        <v>99</v>
      </c>
      <c r="B77" s="36" t="s">
        <v>57</v>
      </c>
      <c r="C77" s="33">
        <v>15942800</v>
      </c>
      <c r="D77" s="33">
        <v>16325000</v>
      </c>
    </row>
    <row r="78" spans="1:4" s="18" customFormat="1" ht="78.75" customHeight="1" x14ac:dyDescent="0.25">
      <c r="A78" s="37" t="s">
        <v>348</v>
      </c>
      <c r="B78" s="36" t="s">
        <v>349</v>
      </c>
      <c r="C78" s="33">
        <v>52108100</v>
      </c>
      <c r="D78" s="33"/>
    </row>
    <row r="79" spans="1:4" s="18" customFormat="1" ht="378" x14ac:dyDescent="0.25">
      <c r="A79" s="37" t="s">
        <v>98</v>
      </c>
      <c r="B79" s="36" t="s">
        <v>97</v>
      </c>
      <c r="C79" s="33">
        <v>326877000</v>
      </c>
      <c r="D79" s="33">
        <v>337485200</v>
      </c>
    </row>
    <row r="80" spans="1:4" s="18" customFormat="1" ht="108" x14ac:dyDescent="0.25">
      <c r="A80" s="37" t="s">
        <v>96</v>
      </c>
      <c r="B80" s="36" t="s">
        <v>59</v>
      </c>
      <c r="C80" s="33">
        <v>2186900</v>
      </c>
      <c r="D80" s="33">
        <v>2186900</v>
      </c>
    </row>
    <row r="81" spans="1:4" s="18" customFormat="1" ht="162" x14ac:dyDescent="0.25">
      <c r="A81" s="37" t="s">
        <v>95</v>
      </c>
      <c r="B81" s="36" t="s">
        <v>58</v>
      </c>
      <c r="C81" s="33">
        <v>14227800</v>
      </c>
      <c r="D81" s="33">
        <v>14728600</v>
      </c>
    </row>
    <row r="82" spans="1:4" s="18" customFormat="1" ht="108" x14ac:dyDescent="0.25">
      <c r="A82" s="37" t="s">
        <v>94</v>
      </c>
      <c r="B82" s="36" t="s">
        <v>93</v>
      </c>
      <c r="C82" s="33">
        <v>792649200</v>
      </c>
      <c r="D82" s="33">
        <v>830889000</v>
      </c>
    </row>
    <row r="83" spans="1:4" s="18" customFormat="1" ht="54" x14ac:dyDescent="0.25">
      <c r="A83" s="37" t="s">
        <v>92</v>
      </c>
      <c r="B83" s="36" t="s">
        <v>67</v>
      </c>
      <c r="C83" s="33">
        <v>164344200</v>
      </c>
      <c r="D83" s="33">
        <v>151390100</v>
      </c>
    </row>
    <row r="84" spans="1:4" s="18" customFormat="1" ht="17.399999999999999" x14ac:dyDescent="0.25">
      <c r="A84" s="31" t="s">
        <v>357</v>
      </c>
      <c r="B84" s="17" t="s">
        <v>60</v>
      </c>
      <c r="C84" s="32">
        <f>SUM(C85:C87)</f>
        <v>199181920</v>
      </c>
      <c r="D84" s="32">
        <f>SUM(D85:D87)</f>
        <v>199181920</v>
      </c>
    </row>
    <row r="85" spans="1:4" s="18" customFormat="1" ht="125.25" customHeight="1" x14ac:dyDescent="0.25">
      <c r="A85" s="37" t="s">
        <v>91</v>
      </c>
      <c r="B85" s="36" t="s">
        <v>79</v>
      </c>
      <c r="C85" s="33">
        <v>16960100</v>
      </c>
      <c r="D85" s="33">
        <v>16960100</v>
      </c>
    </row>
    <row r="86" spans="1:4" s="18" customFormat="1" ht="108" x14ac:dyDescent="0.25">
      <c r="A86" s="37" t="s">
        <v>90</v>
      </c>
      <c r="B86" s="36" t="s">
        <v>78</v>
      </c>
      <c r="C86" s="33">
        <v>5713820</v>
      </c>
      <c r="D86" s="33">
        <v>5713820</v>
      </c>
    </row>
    <row r="87" spans="1:4" s="18" customFormat="1" ht="90" x14ac:dyDescent="0.25">
      <c r="A87" s="37" t="s">
        <v>89</v>
      </c>
      <c r="B87" s="36" t="s">
        <v>75</v>
      </c>
      <c r="C87" s="33">
        <v>176508000</v>
      </c>
      <c r="D87" s="33">
        <v>176508000</v>
      </c>
    </row>
    <row r="88" spans="1:4" s="18" customFormat="1" ht="18" thickBot="1" x14ac:dyDescent="0.3">
      <c r="A88" s="101" t="s">
        <v>61</v>
      </c>
      <c r="B88" s="102"/>
      <c r="C88" s="34">
        <f>C7+C31</f>
        <v>182589745830</v>
      </c>
      <c r="D88" s="34">
        <f>D7+D31</f>
        <v>110296746020</v>
      </c>
    </row>
    <row r="93" spans="1:4" x14ac:dyDescent="0.25">
      <c r="C93" s="5"/>
    </row>
    <row r="94" spans="1:4" x14ac:dyDescent="0.25">
      <c r="C94" s="5"/>
    </row>
    <row r="95" spans="1:4" x14ac:dyDescent="0.25">
      <c r="C95" s="10"/>
    </row>
  </sheetData>
  <mergeCells count="4">
    <mergeCell ref="A3:C3"/>
    <mergeCell ref="A4:C4"/>
    <mergeCell ref="C1:D1"/>
    <mergeCell ref="A88:B88"/>
  </mergeCells>
  <pageMargins left="0.15748031496062992" right="0.19685039370078741" top="0.31496062992125984" bottom="0.15748031496062992" header="0.15748031496062992" footer="0.2362204724409449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Администраторы </vt:lpstr>
      <vt:lpstr>Доходы </vt:lpstr>
      <vt:lpstr>'Администраторы '!Заголовки_для_печати</vt:lpstr>
      <vt:lpstr>'Доходы '!Заголовки_для_печати</vt:lpstr>
      <vt:lpstr>'Доходы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Prime Auditor</dc:creator>
  <cp:lastModifiedBy>Вороная Елена Владимировная</cp:lastModifiedBy>
  <cp:lastPrinted>2018-10-26T08:53:30Z</cp:lastPrinted>
  <dcterms:created xsi:type="dcterms:W3CDTF">2014-10-25T11:47:13Z</dcterms:created>
  <dcterms:modified xsi:type="dcterms:W3CDTF">2018-10-30T08:35:09Z</dcterms:modified>
</cp:coreProperties>
</file>